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515" tabRatio="622"/>
  </bookViews>
  <sheets>
    <sheet name="实施项目" sheetId="1" r:id="rId1"/>
  </sheets>
  <definedNames>
    <definedName name="_xlnm._FilterDatabase" localSheetId="0" hidden="1">实施项目!$A$4:$L$696</definedName>
    <definedName name="_xlnm.Print_Area" localSheetId="0">实施项目!$A$1:$L$696</definedName>
    <definedName name="_xlnm.Print_Titles" localSheetId="0">实施项目!$2:$4</definedName>
  </definedNames>
  <calcPr calcId="144525"/>
</workbook>
</file>

<file path=xl/sharedStrings.xml><?xml version="1.0" encoding="utf-8"?>
<sst xmlns="http://schemas.openxmlformats.org/spreadsheetml/2006/main" count="4782" uniqueCount="1760">
  <si>
    <t>附件1</t>
  </si>
  <si>
    <t>柳州市2020年市级层面统筹推进重大项目计划表（实施项目）</t>
  </si>
  <si>
    <t>金额单位：万元</t>
  </si>
  <si>
    <t>备注栏中标“★”的项目为2020年城建计划项目</t>
  </si>
  <si>
    <t>序号</t>
  </si>
  <si>
    <t>项目名称</t>
  </si>
  <si>
    <t>项目业主</t>
  </si>
  <si>
    <t>责任单位</t>
  </si>
  <si>
    <t>建设地点</t>
  </si>
  <si>
    <t>主要建设内容及规模</t>
  </si>
  <si>
    <t>总投资</t>
  </si>
  <si>
    <t>年度计划投资</t>
  </si>
  <si>
    <t>资金来源</t>
  </si>
  <si>
    <t>建设年限</t>
  </si>
  <si>
    <t>年度建设目标</t>
  </si>
  <si>
    <t>备注</t>
  </si>
  <si>
    <t>合计</t>
  </si>
  <si>
    <t>新开工</t>
  </si>
  <si>
    <t>续建</t>
  </si>
  <si>
    <t>竣工</t>
  </si>
  <si>
    <t>Ⅰ、基础设施</t>
  </si>
  <si>
    <t>Ⅱ、产业发展</t>
  </si>
  <si>
    <t>Ⅲ、民生保障</t>
  </si>
  <si>
    <t>Ⅳ、生态环保</t>
  </si>
  <si>
    <t>一、交通</t>
  </si>
  <si>
    <t>（一）铁路</t>
  </si>
  <si>
    <t>湘桂铁路柳州地区改建工程</t>
  </si>
  <si>
    <t>中铁南宁局集团</t>
  </si>
  <si>
    <t>市重点办
涉县区政府</t>
  </si>
  <si>
    <t>柳州市</t>
  </si>
  <si>
    <t>柳州铁路枢纽鹧鸪江站至青茅站增建第二线，青茅站至柳州西站增建三、四线。</t>
  </si>
  <si>
    <t>业主自筹</t>
  </si>
  <si>
    <t>2020-2022</t>
  </si>
  <si>
    <t>开工建设。</t>
  </si>
  <si>
    <t>焦柳铁路怀化至柳州段电气化改造项目</t>
  </si>
  <si>
    <t>既有线电气化改造，速度目标值120公里/小时。</t>
  </si>
  <si>
    <t>2017-2020</t>
  </si>
  <si>
    <t>完成建设。</t>
  </si>
  <si>
    <t>（二）场站</t>
  </si>
  <si>
    <t>鹿寨县老汽车站旧城改造项目</t>
  </si>
  <si>
    <t>柳州万城置业有限公司</t>
  </si>
  <si>
    <t>鹿寨县政府</t>
  </si>
  <si>
    <t>鹿寨县</t>
  </si>
  <si>
    <t>对老汽车站进行改造。</t>
  </si>
  <si>
    <t>2018-2021</t>
  </si>
  <si>
    <t>完成2#、3#楼主体建设。</t>
  </si>
  <si>
    <t>（三）公路</t>
  </si>
  <si>
    <t>柳州市高阳收费站</t>
  </si>
  <si>
    <t>东城集团</t>
  </si>
  <si>
    <t>柳东新区管委会</t>
  </si>
  <si>
    <t>柳东新区</t>
  </si>
  <si>
    <t>在桂柳高速公路与官塘大道连接处新建一座进出口收费站，设置6进10出。</t>
  </si>
  <si>
    <t>S30贺州至巴马高速公路（象州至来宾段）</t>
  </si>
  <si>
    <t>广西新发展集团</t>
  </si>
  <si>
    <t>市交通局
柳江区政府</t>
  </si>
  <si>
    <t>柳江区</t>
  </si>
  <si>
    <t>高速公路，路基宽26米，设计速度100公里/小时，双向4车道，柳州市境内主线全长约18公里。</t>
  </si>
  <si>
    <t>业主自筹
银行贷款</t>
  </si>
  <si>
    <t>开展征地拆迁，进行路基、路面等工程施工。</t>
  </si>
  <si>
    <t>S208融安至永福百寿公路（融安段）</t>
  </si>
  <si>
    <t>市交通局
融安县政府</t>
  </si>
  <si>
    <t>融安县</t>
  </si>
  <si>
    <t>二级公路，全长51.45公里。</t>
  </si>
  <si>
    <t>上级补助业主自筹</t>
  </si>
  <si>
    <t>2020-2021</t>
  </si>
  <si>
    <t>融安至从江高速公路一期工程（融安至安太段）</t>
  </si>
  <si>
    <t>城建集团</t>
  </si>
  <si>
    <t>市交通局
融水县政府
融安县政府</t>
  </si>
  <si>
    <t>融水县
融安县</t>
  </si>
  <si>
    <t>主线全长约43公里，路基宽26米，设计速度100公里/小时，双向4车道，高速公路。</t>
  </si>
  <si>
    <t>2019-2021</t>
  </si>
  <si>
    <t>道路建设。</t>
  </si>
  <si>
    <t>★</t>
  </si>
  <si>
    <t>融安县乡乡通二级（三级）公路</t>
  </si>
  <si>
    <t>融安县交通局</t>
  </si>
  <si>
    <t>实施项目3个，二级公路29.8公里，三级公路37.6公里。</t>
  </si>
  <si>
    <t>上级资金
业主自筹
财政资金</t>
  </si>
  <si>
    <t>融水县乡乡通二级（三级）公路</t>
  </si>
  <si>
    <t>融水县交通局</t>
  </si>
  <si>
    <t>市交通局
融水县政府</t>
  </si>
  <si>
    <t>融水县</t>
  </si>
  <si>
    <t>实施项目5个，二级公路175.33公里。</t>
  </si>
  <si>
    <t>三江县乡乡通二级（三级）公路</t>
  </si>
  <si>
    <t>三江县交通局</t>
  </si>
  <si>
    <t>市交通局
三江县政府</t>
  </si>
  <si>
    <t>三江县</t>
  </si>
  <si>
    <t>实施项目3个，二级公路1.8公里，三级公路58.98公里。</t>
  </si>
  <si>
    <t>宜柳高速柳州进德互通及连接道路</t>
  </si>
  <si>
    <t>全互通式立交主线1007.211米，设置7进13出收费站，设置约0.75公里的连接道路，城市快速路，红线宽50米。</t>
  </si>
  <si>
    <t>完成总工程量约30%。</t>
  </si>
  <si>
    <t>雒容至东泉公路</t>
  </si>
  <si>
    <t>市交通局
柳东新区管委会
柳城县政府</t>
  </si>
  <si>
    <t>柳东新区
柳城县</t>
  </si>
  <si>
    <t>一级公路，全长28公里，红线宽24.5米。</t>
  </si>
  <si>
    <t>道路、桥涵完成70%。</t>
  </si>
  <si>
    <t>柳州经合山至南宁高速公路</t>
  </si>
  <si>
    <t>广西新柳南高速公路公司</t>
  </si>
  <si>
    <t>高速公路，全长约211公里，柳州市境内约48公里。</t>
  </si>
  <si>
    <t>上级资金
银行贷款
业主自筹</t>
  </si>
  <si>
    <t>2017-2022</t>
  </si>
  <si>
    <t>柳江区六兰至百朋公路改建工程</t>
  </si>
  <si>
    <t>柳江区交通局</t>
  </si>
  <si>
    <t>柳江区政府</t>
  </si>
  <si>
    <t>全长11.66公里（其中主线长约9.12公里，支线长约2.54公里），路面宽7米。</t>
  </si>
  <si>
    <t>财政资金</t>
  </si>
  <si>
    <t>土建工程施工。</t>
  </si>
  <si>
    <t>G357永福百寿至融安浮石二级公路</t>
  </si>
  <si>
    <t>广西翔路建设有限责任公司</t>
  </si>
  <si>
    <t>二级公路，全线76公里（融安段约48公里），路面宽8.75米、7.5米。</t>
  </si>
  <si>
    <t>2019-2022</t>
  </si>
  <si>
    <t>路基施工。</t>
  </si>
  <si>
    <t>桂林至柳城高速公路</t>
  </si>
  <si>
    <t>西部中大集团</t>
  </si>
  <si>
    <t>市交通局
融安县政府
柳南区政府</t>
  </si>
  <si>
    <t>高速公路，全长约95公里，柳州市境内约40公里。</t>
  </si>
  <si>
    <t>2017-2021</t>
  </si>
  <si>
    <t>完成项目工程量30%。</t>
  </si>
  <si>
    <t>融水至河池高速公路（柳州段）</t>
  </si>
  <si>
    <t>高速公路，柳州市境内约14公里。</t>
  </si>
  <si>
    <t>G321三江良口至梅林国道二级公路</t>
  </si>
  <si>
    <t>二级公路，全长63.5公里。</t>
  </si>
  <si>
    <t>2016-2021</t>
  </si>
  <si>
    <t>三期工程开工建设，完成总体工程量30%。</t>
  </si>
  <si>
    <t>S208三江富禄至丹洲二级公路</t>
  </si>
  <si>
    <t>市交通局
三江县政府
融水县政府</t>
  </si>
  <si>
    <t>三江县
融水县</t>
  </si>
  <si>
    <t>二级公路，全长79.283公里，设计速度40公里/小时。</t>
  </si>
  <si>
    <t>上级资金
银行贷款
财政资金</t>
  </si>
  <si>
    <t>完成主体工程量30%。</t>
  </si>
  <si>
    <t>官塘大道桂柳高速连接线</t>
  </si>
  <si>
    <t>全长1.6公里，红线宽33-70米。</t>
  </si>
  <si>
    <t>2018-2020</t>
  </si>
  <si>
    <t>完工通车。</t>
  </si>
  <si>
    <t>三柳高速凤山连接线下穿通道改造工程</t>
  </si>
  <si>
    <t>柳城县政府</t>
  </si>
  <si>
    <t>柳城县</t>
  </si>
  <si>
    <t>寺前广场段改造为下沉隧道，隧道长约132米，改造道路总长约550米。 全长1.38公里。</t>
  </si>
  <si>
    <t>柳城县鸡公山至柳城连接道路辅道工程</t>
  </si>
  <si>
    <t>柳城县祥瑞交投公司</t>
  </si>
  <si>
    <t>6.91公里市政道路。</t>
  </si>
  <si>
    <t>G323鹿寨经平山至柳城二级公路（柳城段）</t>
  </si>
  <si>
    <t>市交通局
柳城县政府</t>
  </si>
  <si>
    <t>全长约72公里，二级公路，柳城段长24公里。</t>
  </si>
  <si>
    <t>上级资金
业主自筹</t>
  </si>
  <si>
    <t>2019-2020</t>
  </si>
  <si>
    <t>完工。</t>
  </si>
  <si>
    <t>S208鹿寨至象州（鹿寨段）公路</t>
  </si>
  <si>
    <t>鹿寨县鹿之联投资有限责任公司</t>
  </si>
  <si>
    <t>总里程36公里，路基宽度12米。</t>
  </si>
  <si>
    <t>（四）港航</t>
  </si>
  <si>
    <t>梅林航电枢纽工程</t>
  </si>
  <si>
    <t>农投集团</t>
  </si>
  <si>
    <t>市交通局
市水利局</t>
  </si>
  <si>
    <t>正常蓄水水位176米，水库总库容2.106亿立方米，Ⅳ级航道，船闸按500吨级设计，电站装机容量为4.2万KW。</t>
  </si>
  <si>
    <t>2019-2025</t>
  </si>
  <si>
    <t>前期准备工程施工。</t>
  </si>
  <si>
    <t>红花枢纽二线船闸工程</t>
  </si>
  <si>
    <t>西江集团红花二线船闸有限公司</t>
  </si>
  <si>
    <t>市交通局
鱼峰区政府</t>
  </si>
  <si>
    <t>鱼峰区</t>
  </si>
  <si>
    <t>新建1座2000吨级船闸（兼顾3000吨级船舶通航），设计单向年通过能力为2860万吨。</t>
  </si>
  <si>
    <t>完成土石方开挖100万立方米，混凝土浇筑10万立方米。</t>
  </si>
  <si>
    <t>二、市政</t>
  </si>
  <si>
    <t>（一）桥隧</t>
  </si>
  <si>
    <t>凤凰岭大桥</t>
  </si>
  <si>
    <t>市住建局
柳北区政府
城中区政府</t>
  </si>
  <si>
    <t>柳北区
城中区</t>
  </si>
  <si>
    <t>含大桥及其接线道路，全长约2.31公里。</t>
  </si>
  <si>
    <t>主体完成70%。</t>
  </si>
  <si>
    <t>屏山大道荣军路交叉口改造工程</t>
  </si>
  <si>
    <t>轨道集团</t>
  </si>
  <si>
    <t>市住建局
鱼峰区政府</t>
  </si>
  <si>
    <t>在屏山大道设置下穿隧道，长度为440米。</t>
  </si>
  <si>
    <t>主体建设。</t>
  </si>
  <si>
    <t>燎原路—白云路交叉口改造工程</t>
  </si>
  <si>
    <t>在燎原路设置下穿隧道，长度为495米。</t>
  </si>
  <si>
    <t>主体完成80%。</t>
  </si>
  <si>
    <t>航二路延长线</t>
  </si>
  <si>
    <t>市重点办
柳南区政府</t>
  </si>
  <si>
    <t>柳南区</t>
  </si>
  <si>
    <t>全线长2714米，红线宽40-45米，双向6车道，城市主干路。</t>
  </si>
  <si>
    <t>完成总工程量的40%。</t>
  </si>
  <si>
    <t>融安县长安三桥及引道工程</t>
  </si>
  <si>
    <t>融安县资产管理公司</t>
  </si>
  <si>
    <t>融安县政府</t>
  </si>
  <si>
    <t>分为东桥及引道工程和西桥及引道工程，通过大洲岛相连，其中东桥及引道工程规模主线K线长1378米，城市主干路，路基宽度40米。</t>
  </si>
  <si>
    <t>东桥主桥水中基础及引桥岸上基础施工。</t>
  </si>
  <si>
    <t>阳和南路东段及下穿泉南高速公路通道工程</t>
  </si>
  <si>
    <t>北部生态新区管委会</t>
  </si>
  <si>
    <t>阳和工业新区</t>
  </si>
  <si>
    <t>引道部分长430米，城市主干道，红线宽60米。下穿部分长135米，城市次干路，红线宽60米。</t>
  </si>
  <si>
    <t>2016-2020</t>
  </si>
  <si>
    <t>竣工。</t>
  </si>
  <si>
    <t>鹿寨县新胜大桥及引道工程</t>
  </si>
  <si>
    <t>鹿寨联发投资有限责任公司</t>
  </si>
  <si>
    <t>新建大桥一座及两端引道，全线长787米，其中桥长约284米。</t>
  </si>
  <si>
    <t>三江县宜阳大桥</t>
  </si>
  <si>
    <t>三江县程阳桥城建投资开发有限责任公司</t>
  </si>
  <si>
    <t>三江县政府</t>
  </si>
  <si>
    <t>桥梁全长338米，宽度28米，城市主干路，设计速度40公里/小时。</t>
  </si>
  <si>
    <t>上级资金
业主自筹
银行贷款</t>
  </si>
  <si>
    <t>（二）道路</t>
  </si>
  <si>
    <t>香兰片区市政基础设施（二期）</t>
  </si>
  <si>
    <t>北城集团</t>
  </si>
  <si>
    <t>市住建局
柳北区政府</t>
  </si>
  <si>
    <t>柳北区</t>
  </si>
  <si>
    <t>全长4183.73米，包含5条路，红线宽18-40米，设计速度40-60公里/小时。</t>
  </si>
  <si>
    <t>沙塘至走马连接道路</t>
  </si>
  <si>
    <t>北部生态新区管委会
柳北区政府</t>
  </si>
  <si>
    <t>北部生态新区</t>
  </si>
  <si>
    <t>全长6118.449米，城市主干路，设计速度60公里/小时，红线宽33米，双向6车道。</t>
  </si>
  <si>
    <t>滨江路南段（一期）</t>
  </si>
  <si>
    <t>包含滨江路南段和北外环路立交两个部分，全长2999.041米，红线宽40、50、70米。</t>
  </si>
  <si>
    <t>道路施工。</t>
  </si>
  <si>
    <t>白沙堤后路延长线（凤凰岭大桥至鹧鸪江大桥）</t>
  </si>
  <si>
    <t>柳北区政府
市住建局</t>
  </si>
  <si>
    <t>全长2581米，红线宽12米-25米。</t>
  </si>
  <si>
    <t>财政资金
业主自筹</t>
  </si>
  <si>
    <t>河表片区路网（一期）</t>
  </si>
  <si>
    <t>鱼峰区政府</t>
  </si>
  <si>
    <t>进行河表片区路网建设。</t>
  </si>
  <si>
    <t>马厂村城中村安置地块周边规划道路及绿化工程</t>
  </si>
  <si>
    <t>新中企公司</t>
  </si>
  <si>
    <t>道路总长2428米，红线宽18米-26米。</t>
  </si>
  <si>
    <t>白露村城中村安置用地周边支路路网</t>
  </si>
  <si>
    <t>包含9条道路，全长5501米，红线宽20-26米。</t>
  </si>
  <si>
    <t>学院路延长线（高新五路至五指山路）工程</t>
  </si>
  <si>
    <t>市住建局
城中区政府</t>
  </si>
  <si>
    <t>城中区</t>
  </si>
  <si>
    <t>全长约460米，红线宽60米，城市主干道。</t>
  </si>
  <si>
    <t>开工建设，完成总工程量的30% 。</t>
  </si>
  <si>
    <t>洛清大道</t>
  </si>
  <si>
    <t>全长1560米，城市主干道，红线宽38、46米，双向4、6车道。</t>
  </si>
  <si>
    <t>2020-2023</t>
  </si>
  <si>
    <t>开工建设，完成20%工程量。</t>
  </si>
  <si>
    <t>桂柳路北侧规划路网（楼梯山纵三路至三门江桥）</t>
  </si>
  <si>
    <t>全长6000米，红线宽18-20米。</t>
  </si>
  <si>
    <t>柳西路（兴柳路北段）改造工程</t>
  </si>
  <si>
    <t>柳江区城投公司</t>
  </si>
  <si>
    <t>全长1765米，宽度50米。</t>
  </si>
  <si>
    <t>柳江区南二路</t>
  </si>
  <si>
    <t>全长3765.211米，红线宽30米。</t>
  </si>
  <si>
    <t>柳江区南四路</t>
  </si>
  <si>
    <t>全长3131.54米，红线宽30米。</t>
  </si>
  <si>
    <t>石碑坪工业园南侧道路（一期）</t>
  </si>
  <si>
    <t>全长1986米，红线宽36米，双向4车道，设计速度为40公里/小时。</t>
  </si>
  <si>
    <t>新石路（一期）</t>
  </si>
  <si>
    <t>全长1425米，红线宽36米。</t>
  </si>
  <si>
    <t>新坪南二路（一期）</t>
  </si>
  <si>
    <t>全长1758米，红线宽36米，双向4车道，设计速度为40公里/小时。</t>
  </si>
  <si>
    <t>新坪南五路（一期）</t>
  </si>
  <si>
    <t>全长1725米，红线宽18米，双向2车道，设计速度为30公里/小时。</t>
  </si>
  <si>
    <t>新南大道（一期）</t>
  </si>
  <si>
    <t>全长1960米，红线宽56米。</t>
  </si>
  <si>
    <t>完成总工程量的60%。</t>
  </si>
  <si>
    <t>宜居大道（一期）</t>
  </si>
  <si>
    <t>全长1.6公里，红线宽50米。</t>
  </si>
  <si>
    <t>新园路延长线（一期）</t>
  </si>
  <si>
    <t>全长3.5公里，红线宽24-36米。</t>
  </si>
  <si>
    <t>完成总工程量的30%。</t>
  </si>
  <si>
    <t>新园路（一期）</t>
  </si>
  <si>
    <t>全长2.8公里，红线宽36米。</t>
  </si>
  <si>
    <t>完成总工程量的50%。</t>
  </si>
  <si>
    <t>君武路延长线(一期)</t>
  </si>
  <si>
    <t>全长约2.64公里，双向6车道，宽40米。</t>
  </si>
  <si>
    <t>北部新区工业设计城路网</t>
  </si>
  <si>
    <t>总长约1741米，红线宽24、36米。</t>
  </si>
  <si>
    <t>沙塘片区数据软件园区路网</t>
  </si>
  <si>
    <t>包含5条道路，总长约5105米。</t>
  </si>
  <si>
    <t>沙塘片区北翼配套居住片区路网</t>
  </si>
  <si>
    <t>包含16条道路，总长约19071米。</t>
  </si>
  <si>
    <t>沙塘片区西翼配套居住片区路网</t>
  </si>
  <si>
    <t>包含13条道路，总长约10531米。</t>
  </si>
  <si>
    <t>白沙堤后路（河东大桥至凤凰岭大桥）</t>
  </si>
  <si>
    <t>总长约1.9公里,红线宽18-25米，城市次干道。</t>
  </si>
  <si>
    <t>完成总工程量的80%。</t>
  </si>
  <si>
    <t>香兰片区市政基础设施（一期）</t>
  </si>
  <si>
    <t>全长11.1公里，包含10条道路，红线宽18-40米，城市主干道、次干道。</t>
  </si>
  <si>
    <t>前锋路改造工程</t>
  </si>
  <si>
    <t>全长约2.6公里，红线宽30米-50米。</t>
  </si>
  <si>
    <t>路基建设，部分路面施工。</t>
  </si>
  <si>
    <t>龙都旅游道路</t>
  </si>
  <si>
    <t>全长10公里，红线宽12米，双向2车道。</t>
  </si>
  <si>
    <t>2018-2022</t>
  </si>
  <si>
    <t>路基建设。</t>
  </si>
  <si>
    <t>柳南区西鹅路西侧安置回建地配套基础设施工程</t>
  </si>
  <si>
    <t>市土储中心
（金太阳集团代建）</t>
  </si>
  <si>
    <t>市自然资源规划局
柳南区政府</t>
  </si>
  <si>
    <t>包含1条城市道路，长0.7公里，宽40米；28条小区内部道路，室外水电及配套公建工程；720户住宅基础工程。</t>
  </si>
  <si>
    <t>大同巷东段道路改造工程</t>
  </si>
  <si>
    <t>市住建局
柳南区政府</t>
  </si>
  <si>
    <t>全长380米，红线宽15米，城市支路。</t>
  </si>
  <si>
    <t>完成总工程量的50% 。</t>
  </si>
  <si>
    <t>城邕路</t>
  </si>
  <si>
    <t>全长1292米，红线宽40米。</t>
  </si>
  <si>
    <t>白云路东段道路改造工程</t>
  </si>
  <si>
    <t>全长1755米，红线宽40米，城市主干路，设计速度为60公里/小时。</t>
  </si>
  <si>
    <t>完成总工程量的20% 。</t>
  </si>
  <si>
    <t>竹鹅溪流域提升改造—新云村片区道路路网工程</t>
  </si>
  <si>
    <t>全长2.2公里，红线宽18-30米，城市次干道、支路。</t>
  </si>
  <si>
    <t>完成总工程量的40% 。</t>
  </si>
  <si>
    <t>河北新村路网工程</t>
  </si>
  <si>
    <t>包含7条道路，全长1987.965米，红线宽度5-15米，城市支路。</t>
  </si>
  <si>
    <t>三门江森林公园停车库</t>
  </si>
  <si>
    <t>市林业园林局</t>
  </si>
  <si>
    <t>总建筑面积27944平方米。</t>
  </si>
  <si>
    <t>柳石路南段道路改造工程</t>
  </si>
  <si>
    <t>市路桥处</t>
  </si>
  <si>
    <t>市住建局
柳江区政府</t>
  </si>
  <si>
    <t>全长2000米，红线宽40米，城市主干道。</t>
  </si>
  <si>
    <t>清江大道</t>
  </si>
  <si>
    <t>全长4.8公里，红线宽33-54米。</t>
  </si>
  <si>
    <t>路基土石方及排水工程完成30%。</t>
  </si>
  <si>
    <t>古镇路</t>
  </si>
  <si>
    <t>全长2公里，红线宽45-48米。</t>
  </si>
  <si>
    <t>完成总体进度40%。</t>
  </si>
  <si>
    <t>曙光大道延长线</t>
  </si>
  <si>
    <t>全长4.4公里，红线宽54米。</t>
  </si>
  <si>
    <t>柳东新区九子岭生活居住片区周边路网</t>
  </si>
  <si>
    <t>包含7条道路，全长5.8公里，红线宽18米、22米,城市支路；续建九子岭一路等8条道路，全长17.2公里，红线宽22米-65米。</t>
  </si>
  <si>
    <t>完成总工程量的70%。</t>
  </si>
  <si>
    <t>柳东新区江滨居住生活区路网</t>
  </si>
  <si>
    <t>全长4.1公里，红线宽18米-30米。</t>
  </si>
  <si>
    <t>完成部分道路桥梁施工。</t>
  </si>
  <si>
    <t>柳东新区核心区及周边片区路网</t>
  </si>
  <si>
    <t>新建纵三路等5条道路，全长5.8公里，红线18米-38米；续建横二路等15条道路，全长11公里，红线宽18米、22米。</t>
  </si>
  <si>
    <t>2014-2021</t>
  </si>
  <si>
    <t>完成部分道路施工。</t>
  </si>
  <si>
    <t>柳东新区连运路东延长线</t>
  </si>
  <si>
    <t>全长1879.629米，红线宽28米，双向4车道，设计速度为40公里/小时，城市支路。</t>
  </si>
  <si>
    <t>道路开工建设，道路完成30% 。</t>
  </si>
  <si>
    <t>江东大道东段</t>
  </si>
  <si>
    <t>全长1869.051米，红线宽22-38米，双向2、4车道。</t>
  </si>
  <si>
    <t>道路完成90%。</t>
  </si>
  <si>
    <t>安和路北段</t>
  </si>
  <si>
    <t>全长1525米，红线宽30米。</t>
  </si>
  <si>
    <t>道路完成70%。</t>
  </si>
  <si>
    <t>柳东新区南庆路网工程</t>
  </si>
  <si>
    <t>包含5条道路，全长5916米，分别为南庆支三路、南庆支二路、南庆支一路、环山路、九庆路。</t>
  </si>
  <si>
    <t>完成总工程量50%。</t>
  </si>
  <si>
    <t>塑英路及排洪排涝工程一期（塑英路东段）</t>
  </si>
  <si>
    <t>北部生态新区管委会
市住建局</t>
  </si>
  <si>
    <t>全长约1700米，红线宽27、40米，双向4车道，城市次干路，设计速度为50公里/小时。排涝干渠为城市主排水干渠，设计重现期P＝5年。</t>
  </si>
  <si>
    <t>路面施工，配套设施施工。</t>
  </si>
  <si>
    <t>和源路南段</t>
  </si>
  <si>
    <t>全长6.197公里，红线宽41米，设计速度50公里/小时，双向4车道，城市次干路。</t>
  </si>
  <si>
    <t>两公里道路建成通车。</t>
  </si>
  <si>
    <t>滨江西路壶西大桥至白露大桥段工程</t>
  </si>
  <si>
    <t>全长5.953公里，一般路段宽13米，车行道宽9米。</t>
  </si>
  <si>
    <t>2015-2021</t>
  </si>
  <si>
    <t>柳西水厂进出口道路工程（西堤路壶西大桥至白露大桥段道路工程）</t>
  </si>
  <si>
    <t>全长6.2公里，红线宽13-30米，城市次干路、支路。</t>
  </si>
  <si>
    <t>鹅山西路改造工程</t>
  </si>
  <si>
    <t>全长0.9公里，红线宽26-28米，双向4车道，设计速度40公里/小时，城市次干路。</t>
  </si>
  <si>
    <t>红岩路改造及柳州站西广场工程</t>
  </si>
  <si>
    <t>包含红岩路改造及柳州站西广场工程，其中红岩路全长1630米，本次改造范围为鹅山路至柳州电务段，全长823米。</t>
  </si>
  <si>
    <t>永久道路开工建设。</t>
  </si>
  <si>
    <t>柳江新城区东一路（樟木路)</t>
  </si>
  <si>
    <t>全长3.4公里，红线宽36米，城市次干道。</t>
  </si>
  <si>
    <t>柳江新城区东二路</t>
  </si>
  <si>
    <t>全长2807米，红线宽50米，双向6车道，城市主干道。</t>
  </si>
  <si>
    <t>柳江新城区东四路</t>
  </si>
  <si>
    <t>全长5.8公里，红线宽40米，城市次干道。</t>
  </si>
  <si>
    <t>柳江新城区西二路（高村路）</t>
  </si>
  <si>
    <t>全长2.78公里，红线宽30米，城市次干道。</t>
  </si>
  <si>
    <t>柳江新城区南一路（木罗路）</t>
  </si>
  <si>
    <t>全长3.4公里，红线宽40米，城市次干道。</t>
  </si>
  <si>
    <t>柳江新城区南三路（沙子路）</t>
  </si>
  <si>
    <t>全长3.3公里，红线宽40米，城市主干道。</t>
  </si>
  <si>
    <t>鹿寨县城南新区基础设施（一期）</t>
  </si>
  <si>
    <t>鹿寨县住建局</t>
  </si>
  <si>
    <t>园丁路延长线长度502米，红线宽40米，城市次干道；创业路延长线长度581米，红线宽30米，城市次干道；桂园路延长线长668米，红线宽30米，城市次干道；民生路延长线长度581米，红线宽30米。</t>
  </si>
  <si>
    <t>经七路延长线完成70%，
创业路延长线完成70%，
民生路延长线完成50%。</t>
  </si>
  <si>
    <t>鹿寨县城南新区基础设施（二期）</t>
  </si>
  <si>
    <t>包含10条市政道路，总长6.242公里。</t>
  </si>
  <si>
    <t>完成发展路50%</t>
  </si>
  <si>
    <t>柳城县东区绕城路</t>
  </si>
  <si>
    <t>柳城县祥瑞交通投资有限责任公司</t>
  </si>
  <si>
    <t>全长2417米，宽30米，设计车速60公里/小时，双向4车道，城市主干道。</t>
  </si>
  <si>
    <t>融安县长安镇红卫新区路网</t>
  </si>
  <si>
    <t>融安县投资开发公司</t>
  </si>
  <si>
    <t>包含21条道路，全长约20970米。</t>
  </si>
  <si>
    <t>建设经四路、经五路、经六路、纬五路、纬六路。</t>
  </si>
  <si>
    <t>沙塘至沙埔道路改造工程（二、三期）</t>
  </si>
  <si>
    <t>市交通局
柳北区政府
柳城县政府</t>
  </si>
  <si>
    <t>柳北区
柳城县</t>
  </si>
  <si>
    <t>全长约20.8 公里，其中凤山路口至沙塘收费站段约8.9公里，沙埔镇至凤山路口段约11.9公里。</t>
  </si>
  <si>
    <t>北进路北段（G209至三合大道）</t>
  </si>
  <si>
    <t>全长约3901米，红线宽60米，城市快速路。</t>
  </si>
  <si>
    <t>滨江路中段（江湾大道至古灵大道）</t>
  </si>
  <si>
    <t>全长约3公里，红线宽50米。</t>
  </si>
  <si>
    <t>江湾大道（滨江路至北进路）</t>
  </si>
  <si>
    <t>全长约6.5公里，红线宽50米。</t>
  </si>
  <si>
    <t>三合大道（滨江路至G209）</t>
  </si>
  <si>
    <t>全长约5.8公里，红线宽54米。</t>
  </si>
  <si>
    <t>古灵大道（滨江路至双沙路）</t>
  </si>
  <si>
    <t>全长约4.6公里，红线宽54米。</t>
  </si>
  <si>
    <t>青茅东路</t>
  </si>
  <si>
    <t>全长2.3公里，红线宽45米。</t>
  </si>
  <si>
    <t>柳长路（鹧鸪江路口至沙塘收费站）道路拓宽改建工程</t>
  </si>
  <si>
    <t>北部生态新区
柳北区</t>
  </si>
  <si>
    <t>全长约9.799公里，拓宽改建道路。</t>
  </si>
  <si>
    <t>白沙路延长线</t>
  </si>
  <si>
    <t>全长1045米，红线宽26米。</t>
  </si>
  <si>
    <t>主线通车。</t>
  </si>
  <si>
    <t>磨太路东段</t>
  </si>
  <si>
    <t>全长2.94公里，红线宽20-30米。</t>
  </si>
  <si>
    <t>洛维路西段北侧路网</t>
  </si>
  <si>
    <t>市土储中心
（北城集团代建）</t>
  </si>
  <si>
    <t>鱼峰区政府
市自然资源规划局</t>
  </si>
  <si>
    <t>全长4.27公里，红线宽16米、20米，城市支路。</t>
  </si>
  <si>
    <t>莲花山风景区道路工程（一期）</t>
  </si>
  <si>
    <t>城中区住建局</t>
  </si>
  <si>
    <t>城中区政府</t>
  </si>
  <si>
    <t>全长9.2公里，红线宽5米。</t>
  </si>
  <si>
    <t>东外环南段</t>
  </si>
  <si>
    <t>全长约10.706公里，红线宽33米，设计速度80公里/小时，城市快速路。</t>
  </si>
  <si>
    <t>南外环西段（下桃花片区路网工程-南环路立交）</t>
  </si>
  <si>
    <t>市住建局
柳南区政府
柳江区政府</t>
  </si>
  <si>
    <t>柳南区
柳江区</t>
  </si>
  <si>
    <t>全长约2公里，主要为立交桥和道路施工。</t>
  </si>
  <si>
    <t>河东路以北片区路网——纬六路</t>
  </si>
  <si>
    <t>全长1.32公里,设计速度60公里/小时，城市主干路。</t>
  </si>
  <si>
    <t>河东新区河东路以北片区路网工程</t>
  </si>
  <si>
    <t>包含14条道路，全长14826.951米，红线宽24-67米。</t>
  </si>
  <si>
    <t>2014-2020</t>
  </si>
  <si>
    <t>潭中西路南片区路网工程</t>
  </si>
  <si>
    <t>包含8条道路，全长3.5公里，红线宽16-30米。</t>
  </si>
  <si>
    <t>柳东新区官塘片区滨江大道</t>
  </si>
  <si>
    <t>全长5.3公里,红线宽38米。</t>
  </si>
  <si>
    <t>花岭大道东延长线</t>
  </si>
  <si>
    <t>全长1.6公里，红线宽38米。</t>
  </si>
  <si>
    <t>港城路（西段）</t>
  </si>
  <si>
    <t>全长1.2公里，红线宽40米。</t>
  </si>
  <si>
    <t>2015-2020</t>
  </si>
  <si>
    <t>阳和供气站周边路网</t>
  </si>
  <si>
    <t>包含3条道路，总长约3000米，包含燕山路东段、燕山横二路和龟山纵二路。</t>
  </si>
  <si>
    <t>竣工通车。</t>
  </si>
  <si>
    <t>柳江区兴柳路南延长线</t>
  </si>
  <si>
    <t>全长975.758米。</t>
  </si>
  <si>
    <t>柳江新城区西一路（思贤路)</t>
  </si>
  <si>
    <t>全长4.1公里，红线宽40米，城市次干道。</t>
  </si>
  <si>
    <t>柳城县东区路网建设项目(一期)</t>
  </si>
  <si>
    <t>包含7条道路，总长为4412.4米。</t>
  </si>
  <si>
    <t>（三）公共交通</t>
  </si>
  <si>
    <t>柳州市火车站城市综合交通配套工程</t>
  </si>
  <si>
    <t>总建筑面积约5.92万平方米，区间隧道、出入口通道4座、风亭8座。</t>
  </si>
  <si>
    <t>1.410段：三期工程主体结构完成设计总量80%。一期工程、二期工程负一层、负二层站内结构完成100%（负三层站内结构需要等中建三局盾构、架梁完成后施工）。
2.2650段：车站主体基本完工， 飞鹅路段盾构施工完成50%，城邕路段完成盾构始发。</t>
  </si>
  <si>
    <t>柳州市城市公共交通配套工程一期（门头路至莲花山庄）</t>
  </si>
  <si>
    <t>市重点办
涉城区政府</t>
  </si>
  <si>
    <t>柳州市区</t>
  </si>
  <si>
    <t>全长16公里，设置车站13座及帽合车辆基地。</t>
  </si>
  <si>
    <t>1.高架段：线下工程完成60%；
2.地下段：车站主体完工，盾构施工完成50%；
3.帽合车辆段：50%的建筑单体主体结构完成，场区行车线基础工程完工。</t>
  </si>
  <si>
    <t>柳州市城市公共交通配套工程一期（思贤至门头路和莲花山庄至华侨城）</t>
  </si>
  <si>
    <t>全长18公里，设置车站12座及三门江停车场。</t>
  </si>
  <si>
    <t>柳江片区线下工程完成70%，柳东片区线下工程完成70%。</t>
  </si>
  <si>
    <t>柳州市城市公共交通配套工程二期（唐家至白莲洞）</t>
  </si>
  <si>
    <t>全长20公里，唐家至西江路口长9公里，西江路口至白莲洞长11公里。</t>
  </si>
  <si>
    <t>示范线线下工程完工，架梁完成40%，机电安装开始施工；二期线下工程完成50%。</t>
  </si>
  <si>
    <t>三门江跨江桥</t>
  </si>
  <si>
    <t>轨道集团
（城建集团代建）</t>
  </si>
  <si>
    <t>市重点办
城中区政府
柳东新区管委会</t>
  </si>
  <si>
    <t>城中区
柳东新区</t>
  </si>
  <si>
    <t>桥长360米，桥面面积5400平方米。</t>
  </si>
  <si>
    <t>主体结构基本完工。</t>
  </si>
  <si>
    <t>（四）地下管廊</t>
  </si>
  <si>
    <t>宜居大道（一期）地下综合管廊工程</t>
  </si>
  <si>
    <t>北部生态新区管委会
柳北区政府
市住建局</t>
  </si>
  <si>
    <t>全长1567.908米，双舱，入廊管线包含给水，通讯，110KV、10KV电力线。</t>
  </si>
  <si>
    <t>土方开挖，主体施工。</t>
  </si>
  <si>
    <t>静兰片区地下综合管廊</t>
  </si>
  <si>
    <t>全长13.2公里，入廊管线包含给水管线、电力管线、通信管线等。</t>
  </si>
  <si>
    <t>主体完成30%。</t>
  </si>
  <si>
    <t>柳东新区地下综合管廊建设项目（一期）</t>
  </si>
  <si>
    <t>柳东新区管委会
市住建局</t>
  </si>
  <si>
    <t>全长20.8公里，包含纵二路、纵四路、纵四路、纵六路、纵十路、横十路、纵十一路、横三路、横七路管廊等。</t>
  </si>
  <si>
    <t>完成工程量的30%。</t>
  </si>
  <si>
    <t>沙塘至沙埔道路（江湾大道至古灵大道）地下综合管廊</t>
  </si>
  <si>
    <t>全长2.693公里，双舱，入廊管线有给水、电力、通信管线。设置综合管廊控制中心一座。</t>
  </si>
  <si>
    <t>主体完工。</t>
  </si>
  <si>
    <t>江湾大道（滨江路至北进路）地下综合管廊</t>
  </si>
  <si>
    <t>全长6.637公里，入廊管线有给水、电力、通信管线。</t>
  </si>
  <si>
    <t>三合大道（滨江路至北进路）地下综合管廊</t>
  </si>
  <si>
    <t>全长7.276公里，入廊管线有给水、电力、通信管线。</t>
  </si>
  <si>
    <t>古灵大道（滨江路至北进路）地下综合管廊工程</t>
  </si>
  <si>
    <t>全长7.675公里，入廊管线有给水、电力、通信管线。</t>
  </si>
  <si>
    <t>（五）供水</t>
  </si>
  <si>
    <t>鹿寨县江口新水厂</t>
  </si>
  <si>
    <t>柳州鹿源水利投资公司</t>
  </si>
  <si>
    <t>一期总建筑面积约5000平方米，近期供水规模为3万立方米/天，远期供水规模为6万立方米/天。</t>
  </si>
  <si>
    <t>完工投入使用。</t>
  </si>
  <si>
    <t>柳东新区水厂古偿河原水输水工程</t>
  </si>
  <si>
    <t>市发改委
柳东新区管委会
鹿寨县政府</t>
  </si>
  <si>
    <t>柳东新区
鹿寨县</t>
  </si>
  <si>
    <t>古偿河水库至鹿寨最高供水规模42.1万立方米/天，古偿河水库至黄冕乡最高供水规模0.5万立方米/天，鹿寨至柳东新区水厂最高供水规模30万立方米/天。</t>
  </si>
  <si>
    <t>建成投入使用。</t>
  </si>
  <si>
    <t>（六）园区</t>
  </si>
  <si>
    <t>白露大道（一期）</t>
  </si>
  <si>
    <t>全长2856米，宽50米，双向6车道。</t>
  </si>
  <si>
    <t>北外环西片区白露工业园路网工程（二期）</t>
  </si>
  <si>
    <t>柳北区政府</t>
  </si>
  <si>
    <t>包含3条道路，全长4499米，红线宽24-50米。</t>
  </si>
  <si>
    <t>洛维工业园区排水干渠</t>
  </si>
  <si>
    <t>将洛维园区雨水排口接通至市政管网。</t>
  </si>
  <si>
    <t>柳东新区秀水纵二路</t>
  </si>
  <si>
    <t>全长3527.835米，红线宽38米，设计速度为50公里/小时，双向4车道，城市次干路。</t>
  </si>
  <si>
    <t>开工建设，完成25%工程量。</t>
  </si>
  <si>
    <t>柳东新区车园横二路西段（清华园横六路）</t>
  </si>
  <si>
    <t>全长1806.781米，红线宽28米，双向4车道，城市次干路，设计速度为50公里/小时。</t>
  </si>
  <si>
    <t>开工建设，完成30%工程量。</t>
  </si>
  <si>
    <t>柳东新区车园纵十一路</t>
  </si>
  <si>
    <t>全长为1409米，红线宽38米，城市次干路，设计速度40公里/小时。</t>
  </si>
  <si>
    <t>柳东新区港南纵二路</t>
  </si>
  <si>
    <t>起于官塘大道，终于东外环柳东段，全长2361.097米，红线宽38米，城市次干路。</t>
  </si>
  <si>
    <t>完成路基建设。</t>
  </si>
  <si>
    <t>柳州市粮库路网道路工程</t>
  </si>
  <si>
    <t>市发改委
柳北区政府</t>
  </si>
  <si>
    <t>规划建设3条道路，即纵一路、纵二路、横一路，总长约1532米，设计速度均为40千米/小时，双向4车道。</t>
  </si>
  <si>
    <t>石碑坪工业园基础设施工程（一期）</t>
  </si>
  <si>
    <t>包含11条道路，总长约7公里。</t>
  </si>
  <si>
    <t>完成工程量的60%。</t>
  </si>
  <si>
    <t>石碑坪工业园基础设施工程（二期）</t>
  </si>
  <si>
    <t>全长3738米，红线宽24-36米。</t>
  </si>
  <si>
    <t>沙塘工业园基础设施工程（三期）</t>
  </si>
  <si>
    <t>全长6708米。</t>
  </si>
  <si>
    <t>完成工程量的50%。</t>
  </si>
  <si>
    <t>北部生态新区科创园路网</t>
  </si>
  <si>
    <t>包含13条道路，全长12004米。</t>
  </si>
  <si>
    <t>柳东新区中欧产业园纵十一路</t>
  </si>
  <si>
    <t>全长3443米，红线宽70米，城市主干路。</t>
  </si>
  <si>
    <t>柳东新区中欧产业园横九路</t>
  </si>
  <si>
    <t>全长4.2公里，红线宽38米，城市次干路。</t>
  </si>
  <si>
    <t>广西（柳州）汽车城—汽车零部件配套道路工程</t>
  </si>
  <si>
    <t>全长18.79 公里，包含环岭东路、龙岭大道等15条道路，红线宽22-70米。</t>
  </si>
  <si>
    <t>2012-2021</t>
  </si>
  <si>
    <t>龙岭大道、车园纵六路完工通车。</t>
  </si>
  <si>
    <t>粤桂黔广西中欧产业园片区路网工程（二期）</t>
  </si>
  <si>
    <t>包含道路3条，中欧纵五路：全长1.74公里，红线宽22米，支路；纵四路延长线：全长3.72公里，红线宽45米，城市主干路；纵六路延长线：全长3.53公里，红线宽38米，城市次干路。</t>
  </si>
  <si>
    <t>开工建设，道路施工。</t>
  </si>
  <si>
    <t>粤桂黔广西中欧产业园片区路网工程（三期）</t>
  </si>
  <si>
    <t>包含道路4条，秀水横六路：全长1163.3米，红线宽54米，道城市主干路；秀水横四路：全长1036.54米，红线宽54米，城市主干路；中欧纵一路：全长2337.895米，红线宽54米，城市主干路；中欧纵一路北段：全长2438.384米，红线宽22米，城市支路。</t>
  </si>
  <si>
    <t>北外环西片区白露工业园路网工程（一期）</t>
  </si>
  <si>
    <t>包含7条道路，全长7475米，红线24-50米。</t>
  </si>
  <si>
    <t>河西物流园路网（一期）</t>
  </si>
  <si>
    <t>总长4412米，河西路西段长约1017米，红线宽33.5米；纬二路长约1505米，红线宽26米；和平路（西）长约637米，红线宽36米；经五路（北）长约1253米，红线宽36米，均为双向4车道。</t>
  </si>
  <si>
    <t>道路建设，完成工程量的80%。</t>
  </si>
  <si>
    <t>河西物流园路网（二期）</t>
  </si>
  <si>
    <t>建设路网中的经一路、经六路。</t>
  </si>
  <si>
    <t>完成总工程量的60% 。</t>
  </si>
  <si>
    <t>洛维片区东北片路网</t>
  </si>
  <si>
    <t>全长12公里，红线宽12-30米，城市次干道和支路。</t>
  </si>
  <si>
    <t>完成总工程量的30% 。</t>
  </si>
  <si>
    <t>下桃花片区路网</t>
  </si>
  <si>
    <t>市土储中心</t>
  </si>
  <si>
    <t>一期全长5700米，其中北 一路全长2300米，北三路全长2050 米；二期道路全长2646米。</t>
  </si>
  <si>
    <t>新兴工业园柳石路东片区基础设施建设项目</t>
  </si>
  <si>
    <t>柳江区园区开发建设投资有限公司</t>
  </si>
  <si>
    <t>征地拆迁，土方平整、路网建设、给排水、污水管网建设等。</t>
  </si>
  <si>
    <t>2019-2023</t>
  </si>
  <si>
    <t>完成征地拆迁1000亩，开展“七通一平”基础设施建设。</t>
  </si>
  <si>
    <t>穿山食品工业园基础设施建设项目</t>
  </si>
  <si>
    <t>完成征地拆迁800亩，开展“七通一平”基础设施建设。</t>
  </si>
  <si>
    <t>三江侗族自治县工业园区扶贫生态产业园基础设施建设项目</t>
  </si>
  <si>
    <t>三江县工业园区管理委员会</t>
  </si>
  <si>
    <t>场地平整2132.66亩，分两期实施，主要建设内容场地平整、招商中心及管委办公区及等园区基础设施工程。</t>
  </si>
  <si>
    <t>上级资金
财政资金
银行贷款</t>
  </si>
  <si>
    <t>洛维工业集中区六期市政道路</t>
  </si>
  <si>
    <t>包含3组路网，全长4178米，红线宽15-24米。</t>
  </si>
  <si>
    <t>全线通车。</t>
  </si>
  <si>
    <t>柳东新区中欧产业园横七路（博园大道东延线）</t>
  </si>
  <si>
    <t>全长567.8米，红线宽54米，城市主干路。</t>
  </si>
  <si>
    <t>柳东新区中欧产业园纵四路（龙岭大道北延长线）</t>
  </si>
  <si>
    <t>全长3932米，红线宽70米，城市快速路。</t>
  </si>
  <si>
    <t>基本建成。</t>
  </si>
  <si>
    <t>三、能源</t>
  </si>
  <si>
    <t>柳州—柳州库站输油管道北部新区段迁改工程</t>
  </si>
  <si>
    <t>新建5.72公里，管道同沟敷设16芯光缆。</t>
  </si>
  <si>
    <t>柳州市110kV及以上电网建设工程（主网）</t>
  </si>
  <si>
    <t>柳州供电局</t>
  </si>
  <si>
    <t>市发改委
各县区政府</t>
  </si>
  <si>
    <t>建设沙塘～杨柳220kV双回线路改造工程、220kV贝江(融水)送变电工程、满塘（官北）等工程。项目规模共计为线路197.45公里，变电540MVA。新增主变容量44.3万千伏安，新建及改造线路138.4公里。建设110kV高岭（洛满）送变电工程、110kV江东送变电工程、110kV西鹅送变电工程、220kV七彩(南环)变电站配套110kV工程、110kV潭南送变电工程、湘桂铁路扩能改造（柳南牵）外部供电完善等工程。项目规模共计为线路228公里，变电346MVA。</t>
  </si>
  <si>
    <t>柳州市10kV及以下电网建设工程(配网)</t>
  </si>
  <si>
    <t>包含城市配网及农村配网建设，城市配网建设主要用于满足工业园区用电负荷增长需求，解决重过载及低电压问题和加强配电自动化建设，提高配电自动化覆盖率。新建与改造10kV线路366公里，配变86台，容量40MVA，低压线路418公里， 台区488个。</t>
  </si>
  <si>
    <t>柳州市35kV及以下电网建设工程(农网)</t>
  </si>
  <si>
    <t>农村电网建设主要为落实国家新一轮农网升级改造、扶贫攻坚任务，并着重解决农村地区重载、低电压台区问题，提升供电质量。</t>
  </si>
  <si>
    <t>融水县九元山风电场</t>
  </si>
  <si>
    <t>华电广西能源有限公司</t>
  </si>
  <si>
    <t>融水县政府</t>
  </si>
  <si>
    <t>装机容量100MW。</t>
  </si>
  <si>
    <t>升压站及场内道路施工。</t>
  </si>
  <si>
    <t>柳东新区天然气利用工程</t>
  </si>
  <si>
    <t>市发改委
柳东新区管委会</t>
  </si>
  <si>
    <t>建设雒容燃气站，官塘燃气站，天然气加气站2座，燃气高、中压管网155公里。</t>
  </si>
  <si>
    <t>完成市政中压管网20公里。</t>
  </si>
  <si>
    <t>乌东德电站送电广东广西（昆柳龙直流）输电工程（特高压多端直流示范工程）柳北换流站工程</t>
  </si>
  <si>
    <t>南方电网超高压输电公司</t>
  </si>
  <si>
    <t>新建±800kV特高压柔性直流换流站，换流容量3000MW。</t>
  </si>
  <si>
    <t>电气安装完成70%。</t>
  </si>
  <si>
    <t>融安协合狮子岭风电场（一期）</t>
  </si>
  <si>
    <t>融安协合狮子岭风力发电有限公司</t>
  </si>
  <si>
    <t>总装机容量48MW。</t>
  </si>
  <si>
    <t>启动升压站及场内道路建设。</t>
  </si>
  <si>
    <t>融安协合狮子岭风电场（二期）</t>
  </si>
  <si>
    <t>融安协合孟公岭风力发电有限公司</t>
  </si>
  <si>
    <t>总装机容量42MW。</t>
  </si>
  <si>
    <t>融安白云岭风电场（二期）</t>
  </si>
  <si>
    <t>融安协合风电公司</t>
  </si>
  <si>
    <t>风机主体施工。</t>
  </si>
  <si>
    <t>优能融水摩天岭48MW风电场</t>
  </si>
  <si>
    <t>融水优能风电公司</t>
  </si>
  <si>
    <t>优能融水梓山坪48MW风电场</t>
  </si>
  <si>
    <t>管网优化改造升压及柳北片区焦炉煤气气源转换</t>
  </si>
  <si>
    <t>市住建局</t>
  </si>
  <si>
    <t>管网优化改造升压新建中压燃气管道78.43公里，调压站11个，维修改造老旧燃气管道23.38公里，调压站24个；柳北片区焦炉煤气气源转换新建中压燃气管道20.78公里，调压站29个，维修改造老旧燃气管道35.71公里，调压站34个及用户燃气灶具改造。</t>
  </si>
  <si>
    <t>2016-2022</t>
  </si>
  <si>
    <t>主体施工。</t>
  </si>
  <si>
    <t>广西天然气支线管网项目鹿寨天然气支线管道工程</t>
  </si>
  <si>
    <t>广西广投天然气管网有限公司</t>
  </si>
  <si>
    <t>柳城县政府
鹿寨县政府
柳东新区管委会</t>
  </si>
  <si>
    <t>柳城县
鹿寨县
柳东新区</t>
  </si>
  <si>
    <t>建设天然气长输管道1条、阀室1座和天然气分输站1座，新建站为鹿寨分输站，管线全长31公里，管道设计输量为1.1亿立方米/年。</t>
  </si>
  <si>
    <t>三江协合八江风电场</t>
  </si>
  <si>
    <t>三江县协合风电公司</t>
  </si>
  <si>
    <t>主体完工，投入使用。</t>
  </si>
  <si>
    <t>四、水利</t>
  </si>
  <si>
    <t>香兰河综合治理工程</t>
  </si>
  <si>
    <t>市水利局
柳北区政府
北部生态新区管委会</t>
  </si>
  <si>
    <t>柳北区
北部生态新区</t>
  </si>
  <si>
    <t>对香兰河河道进行整治，河道长约16公里，宽3-25米。</t>
  </si>
  <si>
    <t>柳东新区核心区水系莫道江南支（下游段）河道综合整治工程</t>
  </si>
  <si>
    <t>对莫道江南支出口至官塘大道之间的莫道江南支下游段河道进行河道综合整治，整治总长度约2.56公里。</t>
  </si>
  <si>
    <t>白露堤配套工程</t>
  </si>
  <si>
    <t>市防排处</t>
  </si>
  <si>
    <t>市水利局
柳北区政府</t>
  </si>
  <si>
    <t>堤防长度为1151米，堤防按50年一遇洪水标准修建，堤型为土堤，堤防级别为2级，建设电厂渠右岸防浪墙。</t>
  </si>
  <si>
    <t>上级资金
财政资金</t>
  </si>
  <si>
    <t>白露泵站院内配套仓库、厂区建设、供水工程。</t>
  </si>
  <si>
    <t>官塘堤上段配套工程</t>
  </si>
  <si>
    <t>市水利局柳东新区管委会</t>
  </si>
  <si>
    <t>堤防标准提高至50年一遇、补增物资仓库及机修车间、供水工程、征地拆迁标准补差等。</t>
  </si>
  <si>
    <t>配套仓库、厂区建设、供水工程。</t>
  </si>
  <si>
    <t>官塘冲河道综合整治工程（含河道整治景观工程）</t>
  </si>
  <si>
    <t>整治河道全长8.3公里，整治岸线全长约18.9公里。</t>
  </si>
  <si>
    <t>完成一期建设，二期景观工程开工。</t>
  </si>
  <si>
    <t>阳和堤配套工程</t>
  </si>
  <si>
    <t>市水利局
北部生态新区管委会</t>
  </si>
  <si>
    <t>按50年一遇建设，堤防级别为2级，堤防工程长5.2公里，护岸长2.3公里；排涝泵站7座，防涝涵闸7座。</t>
  </si>
  <si>
    <t>阳和6标引水涵部分、8标前池支护桩、10标护岸工程等。</t>
  </si>
  <si>
    <t>阳和堤</t>
  </si>
  <si>
    <t>堤防标准采用50年一遇洪水，防洪堤5公里、护坡2.6公里，防洪排涝闸7座、高水高排涵1座、临时排水涵1座、排涝泵站7座。</t>
  </si>
  <si>
    <t>阳和6、7、8标主体工程建设及阳和7标外部电缆建设。</t>
  </si>
  <si>
    <t>融江河柳城县河段护岸及抢险道路工程</t>
  </si>
  <si>
    <t>柳城县长兴农业投资公司</t>
  </si>
  <si>
    <t xml:space="preserve">新建护岸（包含亲水平台）总长3.823公里，栈桥1座（13.5米），抢险道路4.162公里。 </t>
  </si>
  <si>
    <t>护岸完成建设，抢险道路完成40%</t>
  </si>
  <si>
    <t>柳城县凤山镇河堤护岸及抢险道路工程</t>
  </si>
  <si>
    <t xml:space="preserve">新建护岸（包含亲水平台）总长5.186公里，抢险道路4.212公里。 </t>
  </si>
  <si>
    <t>护岸完成建设，抢险道路完成60%</t>
  </si>
  <si>
    <t>柳城县里明河湾防汛护岸工程</t>
  </si>
  <si>
    <t>柳城县长兴水利投资公司</t>
  </si>
  <si>
    <t>新建护岸长度1555米，防洪抢险道路1867米及相关配套设施，形成12.77万平方米洪水期避洪停泊区域。</t>
  </si>
  <si>
    <t>完成护岸、抢险道路及停泊区域建设。</t>
  </si>
  <si>
    <t>融水县城区防洪排涝工程（一期）城北区工程</t>
  </si>
  <si>
    <t>融水县水利局</t>
  </si>
  <si>
    <t>按20年一遇防洪标准新建防洪堤820米、护岸200米，新建解放桥泵站、排涝闸各1座。</t>
  </si>
  <si>
    <t>完成泵站、排涝闸、400米堤防建设。</t>
  </si>
  <si>
    <t>洋溪水利枢纽工程</t>
  </si>
  <si>
    <t>市水利局
三江县政府</t>
  </si>
  <si>
    <t>正常蓄水水位163米，水库总库容8.5亿立方米，其中防洪库容7.8亿立方米，电站总装机容量10万KW，设计通航船只500吨级。</t>
  </si>
  <si>
    <t>2019-2026</t>
  </si>
  <si>
    <t>柳州市交壅沟河道整治工程（含一、二期工程）</t>
  </si>
  <si>
    <t>整治河道全长13.5公里，设置3个人工湖，整治岸线全长30.1公里。</t>
  </si>
  <si>
    <t>交壅沟应急治涝工程</t>
  </si>
  <si>
    <t>按50年一遇标准在交壅沟柳江干流河口内设置应急防洪堤610米，按50年一遇最大24小时暴雨洪水标准设置防洪排涝闸1座，按雨洪同期20年一遇标准在河道口设置排涝泵站1座。</t>
  </si>
  <si>
    <t>五、土地一级整理</t>
  </si>
  <si>
    <t>石碑坪镇政府东北侧土地一级整理（一、二期）</t>
  </si>
  <si>
    <t>市土储中心
北城集团</t>
  </si>
  <si>
    <t>市自然资源规划局
柳北区政府
北部生态新区管委会</t>
  </si>
  <si>
    <t>用地面积约800亩，进行征地拆迁。</t>
  </si>
  <si>
    <t>实施土地整理。</t>
  </si>
  <si>
    <t>走马村南侧土地一级整理（一、二、三、四、五期）</t>
  </si>
  <si>
    <t>用地面积约2500亩，进行征地拆迁。</t>
  </si>
  <si>
    <t>留休村东部土地一级整理（一、二期）</t>
  </si>
  <si>
    <t>用地面积约1000亩，进行征地拆迁。</t>
  </si>
  <si>
    <t>江湾渔海土地一级整理（一、二、三、四、五、六、七、八期）</t>
  </si>
  <si>
    <t>用地面积约4000亩，进行征地拆迁。</t>
  </si>
  <si>
    <t>江湾大道南侧双沙路东侧土地一级整理（一、二期）</t>
  </si>
  <si>
    <t>柳北区政府
北部生态新区管委会</t>
  </si>
  <si>
    <t>用地面积818亩， 进行征地拆迁。</t>
  </si>
  <si>
    <t>征地拆迁、场地平整、 三通一平。</t>
  </si>
  <si>
    <t>香兰片区西北侧土地一级整理（三期）</t>
  </si>
  <si>
    <t>市自然资源规划局
柳北区政府</t>
  </si>
  <si>
    <t>用地面积约320亩，进行征地拆迁。</t>
  </si>
  <si>
    <t>2020-2024</t>
  </si>
  <si>
    <t>完成熟化前期手续，进行土地整理。</t>
  </si>
  <si>
    <t>北外环路南侧土地一级整理（三期）</t>
  </si>
  <si>
    <t>用地面积约600亩，进行征地拆迁。</t>
  </si>
  <si>
    <t>河表工业园以东叶山路以西土地一级整理（一、二、三、四期）</t>
  </si>
  <si>
    <t>市自然资源规划局
鱼峰区政府</t>
  </si>
  <si>
    <t>用地面积约2000亩，进行征地拆迁。</t>
  </si>
  <si>
    <t>柳太路东侧潭中西路北侧土地一级整理</t>
  </si>
  <si>
    <t>用地面积约441亩，进行征地拆迁。</t>
  </si>
  <si>
    <t>征地拆迁。</t>
  </si>
  <si>
    <t>中铁物流园及周边片区土地熟化</t>
  </si>
  <si>
    <t>荣和集团</t>
  </si>
  <si>
    <t>柳南区政府</t>
  </si>
  <si>
    <t>用地面积约909.74亩，其中经营性用地面积约522.28亩，拆迁建筑面积47万平方米。</t>
  </si>
  <si>
    <t>开展征地拆迁，安置房建设。</t>
  </si>
  <si>
    <t>螺蛳粉小镇土地一级开发整理（二期）</t>
  </si>
  <si>
    <t>金太阳集团</t>
  </si>
  <si>
    <r>
      <rPr>
        <sz val="12"/>
        <rFont val="宋体"/>
        <charset val="134"/>
      </rPr>
      <t>用地面积</t>
    </r>
    <r>
      <rPr>
        <sz val="12"/>
        <rFont val="Times New Roman"/>
        <charset val="134"/>
      </rPr>
      <t>1500</t>
    </r>
    <r>
      <rPr>
        <sz val="12"/>
        <rFont val="宋体"/>
        <charset val="134"/>
      </rPr>
      <t>亩，建设螺蛳粉小镇附属项目及配套设施。</t>
    </r>
  </si>
  <si>
    <t>开始征地拆迁。</t>
  </si>
  <si>
    <t>天一塑料厂与跃进路94号周边片区土地熟化</t>
  </si>
  <si>
    <t>新中企公司
广西渊泽公司</t>
  </si>
  <si>
    <t>拆迁建筑面积5万平方米。</t>
  </si>
  <si>
    <t>开展征地拆迁。</t>
  </si>
  <si>
    <t>社湾路水南六组及水山北侧片区旧城改造土地熟化</t>
  </si>
  <si>
    <t>龙翔公司
柳州润顺公司</t>
  </si>
  <si>
    <t>拆迁建筑物17万平方米。</t>
  </si>
  <si>
    <t>罐头岭及周边片区改造</t>
  </si>
  <si>
    <t>待定</t>
  </si>
  <si>
    <t>拆迁建筑物8万平方米。</t>
  </si>
  <si>
    <t>九头山路润澄针织公司及周边片区改造</t>
  </si>
  <si>
    <t>龙翔公司
柳州源德投资公司</t>
  </si>
  <si>
    <t>拆迁建筑物14万平方米。</t>
  </si>
  <si>
    <t>柳东新区木棉屯土地一级整理</t>
  </si>
  <si>
    <t>征收木棉屯土地1598亩。</t>
  </si>
  <si>
    <t>完成征地工作，根据协议支付第1笔征地费用。</t>
  </si>
  <si>
    <t>柳东新区秀水屯土地一级整理（一期）</t>
  </si>
  <si>
    <t>征收秀水屯土地4400亩。</t>
  </si>
  <si>
    <t>柳东新区土地整理开发项目一期</t>
  </si>
  <si>
    <t>包含雒容广场北地块一级整理、柳州市奥凯工程机械有限公司土地一级整理、柳州市丰源纸业有限责任公司土地一级整理。</t>
  </si>
  <si>
    <t>白露片区土地一级整理</t>
  </si>
  <si>
    <t>进行征地拆迁工作。</t>
  </si>
  <si>
    <t>柳钢公司鹧鸪江凤凰巷生活区棚户区改造</t>
  </si>
  <si>
    <t>龙光房开</t>
  </si>
  <si>
    <t>总建筑面积4.5万平方米。</t>
  </si>
  <si>
    <t>完成征地拆迁。安置房建设。</t>
  </si>
  <si>
    <t>静兰整村改造</t>
  </si>
  <si>
    <t>用地面积约8000亩，进行征地拆迁。</t>
  </si>
  <si>
    <t>碧芙蓉土地开发一级整理</t>
  </si>
  <si>
    <t>用地面积约500亩，进行征地拆迁。</t>
  </si>
  <si>
    <t>燎原路与白云路东段交叉口东南侧土地一级整理</t>
  </si>
  <si>
    <t>用地面积157亩，进行征地拆迁。</t>
  </si>
  <si>
    <t>完成50%以上征拆工作</t>
  </si>
  <si>
    <t>燎原路与九头山路交叉口东北侧土地一级整理</t>
  </si>
  <si>
    <t>用地面积154亩，进行征地拆迁。</t>
  </si>
  <si>
    <t>完成10%以上征拆工作</t>
  </si>
  <si>
    <t>响水河南岸土地一级整理</t>
  </si>
  <si>
    <t>用地面积162亩，进行征地拆迁。</t>
  </si>
  <si>
    <t>完成60%以上征拆工作</t>
  </si>
  <si>
    <t>红卫仓及周边片区改造</t>
  </si>
  <si>
    <t>新中企
广西瀚德集团有限公司</t>
  </si>
  <si>
    <t>拆迁建筑物面积38万平方米。</t>
  </si>
  <si>
    <t>开展项目征地拆迁。</t>
  </si>
  <si>
    <t>东环大道南段西侧（八中东侧）片区改造</t>
  </si>
  <si>
    <t>龙翔公司
广西盛邦</t>
  </si>
  <si>
    <t>拆迁建筑物11万平方米。</t>
  </si>
  <si>
    <t>燎原路——九头山片区旧城改造</t>
  </si>
  <si>
    <t>龙翔公司
龙光集团</t>
  </si>
  <si>
    <t>拆迁建筑物40万平方米。</t>
  </si>
  <si>
    <t>水南炮团路以南片区改造</t>
  </si>
  <si>
    <t>龙翔公司
联发集团</t>
  </si>
  <si>
    <t>拆迁建筑物30万平方米。</t>
  </si>
  <si>
    <t>磨滩村及周边片区棚户区改造</t>
  </si>
  <si>
    <t>拆迁建筑物57.6万平方米。</t>
  </si>
  <si>
    <t>2018-2023</t>
  </si>
  <si>
    <t>一期安置房主体施工，启动二期征拆。</t>
  </si>
  <si>
    <t>鹅山公园周边土地整理</t>
  </si>
  <si>
    <t>用地面积约189亩，进行征地拆迁。</t>
  </si>
  <si>
    <t>螺蛳粉特色小镇公共配套土地一级整理项目</t>
  </si>
  <si>
    <r>
      <rPr>
        <sz val="12"/>
        <rFont val="宋体"/>
        <charset val="134"/>
      </rPr>
      <t>用地面积约</t>
    </r>
    <r>
      <rPr>
        <sz val="12"/>
        <rFont val="Times New Roman"/>
        <charset val="134"/>
      </rPr>
      <t>410</t>
    </r>
    <r>
      <rPr>
        <sz val="12"/>
        <rFont val="宋体"/>
        <charset val="134"/>
      </rPr>
      <t>亩，进行征地拆迁。</t>
    </r>
  </si>
  <si>
    <t>基础设施建设。</t>
  </si>
  <si>
    <t>西鹅路西侧土地一级开发整理</t>
  </si>
  <si>
    <r>
      <rPr>
        <sz val="12"/>
        <rFont val="宋体"/>
        <charset val="134"/>
      </rPr>
      <t>用地面积约</t>
    </r>
    <r>
      <rPr>
        <sz val="12"/>
        <rFont val="Times New Roman"/>
        <charset val="134"/>
      </rPr>
      <t>367</t>
    </r>
    <r>
      <rPr>
        <sz val="12"/>
        <rFont val="宋体"/>
        <charset val="134"/>
      </rPr>
      <t>亩，进行征地拆迁。</t>
    </r>
  </si>
  <si>
    <t>鹅山路二、三区土地一级开发整理（二期）</t>
  </si>
  <si>
    <r>
      <rPr>
        <sz val="12"/>
        <rFont val="宋体"/>
        <charset val="134"/>
      </rPr>
      <t>用地面积约</t>
    </r>
    <r>
      <rPr>
        <sz val="12"/>
        <rFont val="Times New Roman"/>
        <charset val="134"/>
      </rPr>
      <t>8.7</t>
    </r>
    <r>
      <rPr>
        <sz val="12"/>
        <rFont val="宋体"/>
        <charset val="134"/>
      </rPr>
      <t>亩，进行征地拆迁。</t>
    </r>
  </si>
  <si>
    <t>征地拆迁、场地平整、三通一平。</t>
  </si>
  <si>
    <t>鹅山路二、三区土地一级开发整理（三期）</t>
  </si>
  <si>
    <r>
      <rPr>
        <sz val="12"/>
        <rFont val="宋体"/>
        <charset val="134"/>
      </rPr>
      <t>用地面积约</t>
    </r>
    <r>
      <rPr>
        <sz val="12"/>
        <rFont val="Times New Roman"/>
        <charset val="134"/>
      </rPr>
      <t>16.4</t>
    </r>
    <r>
      <rPr>
        <sz val="12"/>
        <rFont val="宋体"/>
        <charset val="134"/>
      </rPr>
      <t>亩，进行征地拆迁。</t>
    </r>
  </si>
  <si>
    <t>鹅山路二、三区土地一级开发整理（四期）</t>
  </si>
  <si>
    <r>
      <rPr>
        <sz val="12"/>
        <rFont val="宋体"/>
        <charset val="134"/>
      </rPr>
      <t>用地面积约</t>
    </r>
    <r>
      <rPr>
        <sz val="12"/>
        <rFont val="Times New Roman"/>
        <charset val="134"/>
      </rPr>
      <t>35</t>
    </r>
    <r>
      <rPr>
        <sz val="12"/>
        <rFont val="宋体"/>
        <charset val="134"/>
      </rPr>
      <t>亩，进行征地拆迁。</t>
    </r>
  </si>
  <si>
    <t>鹅山路二、三区土地一级开发整理（五期）</t>
  </si>
  <si>
    <r>
      <rPr>
        <sz val="12"/>
        <rFont val="宋体"/>
        <charset val="134"/>
      </rPr>
      <t>用地面积约</t>
    </r>
    <r>
      <rPr>
        <sz val="12"/>
        <rFont val="Times New Roman"/>
        <charset val="134"/>
      </rPr>
      <t>60</t>
    </r>
    <r>
      <rPr>
        <sz val="12"/>
        <rFont val="宋体"/>
        <charset val="134"/>
      </rPr>
      <t>亩，进行征地拆迁。</t>
    </r>
  </si>
  <si>
    <t>鹅山路二、三区土地一级开发整理（六期）</t>
  </si>
  <si>
    <r>
      <rPr>
        <sz val="12"/>
        <rFont val="宋体"/>
        <charset val="134"/>
      </rPr>
      <t>用地面积约</t>
    </r>
    <r>
      <rPr>
        <sz val="12"/>
        <rFont val="Times New Roman"/>
        <charset val="134"/>
      </rPr>
      <t>15</t>
    </r>
    <r>
      <rPr>
        <sz val="12"/>
        <rFont val="宋体"/>
        <charset val="134"/>
      </rPr>
      <t>亩，进行征地拆迁。</t>
    </r>
  </si>
  <si>
    <t>高端装备制造产业园土地一级开发整理</t>
  </si>
  <si>
    <r>
      <rPr>
        <sz val="12"/>
        <rFont val="宋体"/>
        <charset val="134"/>
      </rPr>
      <t>用地面积约</t>
    </r>
    <r>
      <rPr>
        <sz val="12"/>
        <rFont val="Times New Roman"/>
        <charset val="134"/>
      </rPr>
      <t>500</t>
    </r>
    <r>
      <rPr>
        <sz val="12"/>
        <rFont val="宋体"/>
        <charset val="134"/>
      </rPr>
      <t>亩，进行征地拆迁。</t>
    </r>
  </si>
  <si>
    <t>河西高新区三区北面及周边土地一级开发整理</t>
  </si>
  <si>
    <r>
      <rPr>
        <sz val="12"/>
        <rFont val="宋体"/>
        <charset val="134"/>
      </rPr>
      <t>用地面积</t>
    </r>
    <r>
      <rPr>
        <sz val="12"/>
        <rFont val="Times New Roman"/>
        <charset val="134"/>
      </rPr>
      <t>370</t>
    </r>
    <r>
      <rPr>
        <sz val="12"/>
        <rFont val="宋体"/>
        <charset val="134"/>
      </rPr>
      <t>亩，进行场地平整、路网建设、高压线迁移等基础设施建设。</t>
    </r>
  </si>
  <si>
    <t>征地拆迁、场地平整、路网建设等。</t>
  </si>
  <si>
    <t>城邕路周边及柳工大道新云村地块土地一级开发整理</t>
  </si>
  <si>
    <t>片区改造，土地一级开发整理，周边城中村基础设施建设和改造。</t>
  </si>
  <si>
    <t>河西工业园四区片区土地一级开发整理</t>
  </si>
  <si>
    <r>
      <rPr>
        <sz val="12"/>
        <rFont val="宋体"/>
        <charset val="134"/>
      </rPr>
      <t>用地面积约</t>
    </r>
    <r>
      <rPr>
        <sz val="12"/>
        <rFont val="Times New Roman"/>
        <charset val="134"/>
      </rPr>
      <t>4271</t>
    </r>
    <r>
      <rPr>
        <sz val="12"/>
        <rFont val="宋体"/>
        <charset val="134"/>
      </rPr>
      <t>亩，进行征地拆迁。</t>
    </r>
  </si>
  <si>
    <t>静兰桥南侧一级开发整理</t>
  </si>
  <si>
    <t>用地面积约2201亩，进行征地拆迁。</t>
  </si>
  <si>
    <t>沙塘镇垦村土地一级整理（九、十期）</t>
  </si>
  <si>
    <t>用地面积850亩，进行征地拆迁。</t>
  </si>
  <si>
    <t>沙塘工业园杨柳路南面土地一级整理（三期）</t>
  </si>
  <si>
    <t>用地面积150亩，进行征地拆迁。</t>
  </si>
  <si>
    <t>杨柳路北侧杨柳新居东侧土地一级整理</t>
  </si>
  <si>
    <t>用地面积330亩，进行征地拆迁。</t>
  </si>
  <si>
    <t>三合大道北侧双沙路西侧土地一级整理（一、二、三、四、五期）</t>
  </si>
  <si>
    <t>用地面积2300亩，进行征地拆迁。</t>
  </si>
  <si>
    <t>三合村土地一级整理</t>
  </si>
  <si>
    <t>用地面积约494亩，进行征地拆迁。</t>
  </si>
  <si>
    <t>沙塘工业园土地一级整理</t>
  </si>
  <si>
    <t>用地面积约431亩，进行征地拆迁。</t>
  </si>
  <si>
    <t>河东村城中村改造（二期）</t>
  </si>
  <si>
    <t>用地面积约433亩，进行征地拆迁。</t>
  </si>
  <si>
    <t>西鹅铁路货运中心站土地一级整理</t>
  </si>
  <si>
    <t>用地面积约1744亩，进行征地拆迁。</t>
  </si>
  <si>
    <t>上东一队地块土地一级整理</t>
  </si>
  <si>
    <t>征收土地1100亩。</t>
  </si>
  <si>
    <t>完成征地工作，根据协议支付第二笔征地费用。</t>
  </si>
  <si>
    <t>上东二队地块土地一级整理</t>
  </si>
  <si>
    <t>征收土地1000亩。</t>
  </si>
  <si>
    <t>牛路屯地块土地一级整理</t>
  </si>
  <si>
    <t>征收土地1700亩。</t>
  </si>
  <si>
    <t>桂中监狱四期地块土地一级整理</t>
  </si>
  <si>
    <t>征收土地4300亩。</t>
  </si>
  <si>
    <t>一、工业</t>
  </si>
  <si>
    <t>（一）汽车</t>
  </si>
  <si>
    <t>柳州久日工程机械年产2万台套大型工程机械结构件新产品生产线项目</t>
  </si>
  <si>
    <t>柳州市久日工程机械有限公司</t>
  </si>
  <si>
    <t>用地面积约103亩，年产2万台套主平台、回转平台、履带梁、组合行走架、后车架等大型工程机械结构件。</t>
  </si>
  <si>
    <t>柳州回龙汽车整体搬迁汽车零部件产能项目</t>
  </si>
  <si>
    <t>柳州市回龙汽车配件厂</t>
  </si>
  <si>
    <t>主要生产精密模具、精密检具和夹具、汽车钣金件总成、结构件总成、冲压焊接件、冲压模具、焊具、检具、夹具等。</t>
  </si>
  <si>
    <t>柳州一阳科技汽车铝合金压铸件生产线项目</t>
  </si>
  <si>
    <t>柳州一阳科技股份有限公司</t>
  </si>
  <si>
    <t>年产2.8万吨铝合金压铸件。</t>
  </si>
  <si>
    <t>利和汽车电子及传感器产业园（一期）</t>
  </si>
  <si>
    <t>柳州利和实业有限公司</t>
  </si>
  <si>
    <t>用地面积约50亩，新建厂房34000平方米，年产100万套汽车轮胎压力监测系统。</t>
  </si>
  <si>
    <t>永信机械汽车车身件智能化生产基地项目</t>
  </si>
  <si>
    <t>柳州市永信机械配件制造有限公司</t>
  </si>
  <si>
    <t>用地面积约60亩，总建筑面积4.45万平方米，新增生产能力为100万套。</t>
  </si>
  <si>
    <t>德承汽车年产120万台套汽车隔音降噪材料及针刺地毯材料项目</t>
  </si>
  <si>
    <t>柳州市德承汽车新材料科技发展有限公司</t>
  </si>
  <si>
    <t>用地面积约85亩，年产120万台套热塑性硬质聚氨酯泡沫塑料汽车内饰件和1800万平方米针刺地毯材料。</t>
  </si>
  <si>
    <t>广西汽车集团新能源整车项目</t>
  </si>
  <si>
    <t>广西汽车集团</t>
  </si>
  <si>
    <t>市工信局
柳东新区管委会</t>
  </si>
  <si>
    <t>用地面积约800亩，主要生产车型有新能源轿车、SUV、MPV、低速电动车等，年产10万辆新能源汽车。</t>
  </si>
  <si>
    <t>厂房基础施工。</t>
  </si>
  <si>
    <t>一汽解放公司柳州项目（一期）</t>
  </si>
  <si>
    <t>一汽柳特公司</t>
  </si>
  <si>
    <t>用地面积约765亩，主要生产轻、中、重载货车，新能源商用车，以及城建类专用车和专用牵引车等专用车，产能5万辆/年，先期按照2万辆/年建设。</t>
  </si>
  <si>
    <t>厂房主体建设。</t>
  </si>
  <si>
    <t>上汽通用五菱汽车股份有限公司CN210SPHEV产品项目</t>
  </si>
  <si>
    <t>上汽通用五菱汽车股份有限公司</t>
  </si>
  <si>
    <t>开发CN210S 插电式混动汽车（PHEV）产品项目，为宝骏RS-5及其插电式混合动力SUV，属中高端车型产品。</t>
  </si>
  <si>
    <t>完成第二阶段工装车造车。</t>
  </si>
  <si>
    <t>上汽通用五菱汽车股份有限公司CN300M/CN300S产品项目</t>
  </si>
  <si>
    <t>开发CN300M/CN300S产品项目，年产8万辆CN300M系列多功能乘用车、9.7万辆CN300S系列运动型多用途车。</t>
  </si>
  <si>
    <t>完成第二阶段工装车造车及验证。</t>
  </si>
  <si>
    <t>上汽通用五菱汽车股份有限公司CN220M产品项目</t>
  </si>
  <si>
    <t>开发CN220M产品项目，年产CN220M系列车型11.5万辆。</t>
  </si>
  <si>
    <t>柳州澳多汽车年产100万套汽车电子零部件产品项目</t>
  </si>
  <si>
    <t>柳州澳多汽车电子有限公司</t>
  </si>
  <si>
    <t>新建生产车间、实验室等6.7万平方米，分两期，一期主要建设厂房和12条生产线等，年产一键启动(PEPS)系统50万套、舒适进入系统20万套、车联网系统20万套、电动尾门系统10万套。</t>
  </si>
  <si>
    <t>柳州龙杰汽配汽车核心零部件智能精密制造项目</t>
  </si>
  <si>
    <t>柳州市龙杰汽车配件有限责任公司</t>
  </si>
  <si>
    <t>对以汽车自动变速器为核心的零部件、新能源汽车电池模组内连接板（ICB）产品、精密门铰链产品等一系列进行研发、制造。</t>
  </si>
  <si>
    <t>柳州五菱汽车工业有限公司电动物流车开发项目</t>
  </si>
  <si>
    <t>柳州五菱汽车工业有限公司</t>
  </si>
  <si>
    <t>市工信局</t>
  </si>
  <si>
    <t>完成G100&amp;G100P电动物流车2款新产品开发，建设新生产线2条（焊接线及总装线），年产2万辆。</t>
  </si>
  <si>
    <t>柳州骏辰机械公司橡胶轮胎模具及橡胶机械制造生产</t>
  </si>
  <si>
    <t>柳州骏辰机械公司</t>
  </si>
  <si>
    <t>年产各种橡胶轮胎模具合计2000套。</t>
  </si>
  <si>
    <t>柳州源创电喷技术有限公司小型发动机电喷系统产业化项目</t>
  </si>
  <si>
    <t>柳州源创电喷技术有限公司</t>
  </si>
  <si>
    <t>项目分三期建设，年产30万套小型发动机电喷系统生产线。</t>
  </si>
  <si>
    <t>完成1万平方米的生产场地改扩建。</t>
  </si>
  <si>
    <t>上汽通用五菱汽车E200Plus产品项目</t>
  </si>
  <si>
    <t>开发三座纯电动汽车。</t>
  </si>
  <si>
    <t>上汽通用五菱汽车股份有限公司E300产品项目</t>
  </si>
  <si>
    <t>开发E300纯电动汽车。</t>
  </si>
  <si>
    <t>上汽变速器湿式双离合器变速器总成产业化项目</t>
  </si>
  <si>
    <t>柳州上汽汽车变速器有限公司</t>
  </si>
  <si>
    <t>市工信局
北部生态新区管委会</t>
  </si>
  <si>
    <t>年产湿式双离合器变速器总成（DCT360G2）30万台产品。</t>
  </si>
  <si>
    <t>五菱柳机新能源PHEV核心零部件及系统集成开发项目</t>
  </si>
  <si>
    <t>柳州五菱柳机动力有限公司</t>
  </si>
  <si>
    <t>市工信局
鱼峰区政府</t>
  </si>
  <si>
    <t>对插电式新能源动力总成系统进行研究开发，年产20万台套的新能源动力总成的生产能力。</t>
  </si>
  <si>
    <t>方达机械公司汽车配件、工程机械配件生产项目</t>
  </si>
  <si>
    <t>柳州方达机械制造有限公司</t>
  </si>
  <si>
    <t>用地面积70亩，主要建设钢结构厂房、生活办公区、物流区、仓储区。</t>
  </si>
  <si>
    <t>方盛车桥大中型客车后桥产业化技改项目</t>
  </si>
  <si>
    <t>方盛车桥（柳州)有限公司</t>
  </si>
  <si>
    <t>年产5000台新能源客车用轮边电机驱动客车后桥总成产品。</t>
  </si>
  <si>
    <t>（二）钢铁</t>
  </si>
  <si>
    <t>柳城县工业园区沙埔片区金属精加工产业园建设项目</t>
  </si>
  <si>
    <t>柳城县政源实业开发公司</t>
  </si>
  <si>
    <t>结合中小企业创业创新基地规划，在沙埔片区规划建设金属精加工产业园，用地面积300亩。</t>
  </si>
  <si>
    <t>完成二期3栋标准厂房建设。</t>
  </si>
  <si>
    <t>柳钢焦炉烟气脱硫脱硝治理工程项目</t>
  </si>
  <si>
    <t>柳钢集团</t>
  </si>
  <si>
    <t>市工信局
柳北区政府</t>
  </si>
  <si>
    <t>分别在一焦、五焦烟囱旁建设烟气脱硫脱硝工艺净化（脱硫脱硝）装置。</t>
  </si>
  <si>
    <t>（三）机械</t>
  </si>
  <si>
    <t>旭升机械零部件生产项目</t>
  </si>
  <si>
    <t>柳州旭升机械厂</t>
  </si>
  <si>
    <t>用地面积45亩，建设厂房并购置生产线。</t>
  </si>
  <si>
    <t>柳吉铲斗生产项目</t>
  </si>
  <si>
    <t>柳州市柳吉汽车配件厂</t>
  </si>
  <si>
    <t>用地面积100亩。</t>
  </si>
  <si>
    <t>柳工零部件制造基地技术改造项目</t>
  </si>
  <si>
    <t>广西柳工机械股份有限公司</t>
  </si>
  <si>
    <t>新建8万平方米联合厂房，购置油箱激光下料生产线、焊接机器人生产线、专机焊接线、数控机床、酸洗磷化线、涂装线、装配线、调试检测线、供配电设施等。</t>
  </si>
  <si>
    <t>2020-2025</t>
  </si>
  <si>
    <t>建设厂房及配套设施。</t>
  </si>
  <si>
    <t>柳工农业机械改造提升项目</t>
  </si>
  <si>
    <t>年产甘蔗收获机、小农机具800台套，及其结构件、综合件等零部件研发、生产制造、销售。</t>
  </si>
  <si>
    <t>柳工机械基于自主品牌工业机器人的土方机械核心零部件智能制造项目（一期）</t>
  </si>
  <si>
    <t>年产3.5万个液压阀，2万根液压油缸，0.5万台变速箱，0.5万台减速机。</t>
  </si>
  <si>
    <t>上下料机器人配合数控机床实现机加区自动化，装配机器人和涂胶机器人等实现装配自动化。</t>
  </si>
  <si>
    <t>柳工挖掘机高端智能挖掘机智能制造示范工厂建设项目</t>
  </si>
  <si>
    <t>柳州柳工挖掘机有限公司</t>
  </si>
  <si>
    <t>建设生产车间工业控制SCADA网络，构建企业工业物联网，无线5G全覆盖，实现设备、控制和管理信息的互联互通。建设能效管理系统、结构件自动焊接线、机器人生产线、整机装配自动RGV线、制造智能物流系统、挖掘机装配全自动柔性线、调试自动化检测系统等智能制造系统。</t>
  </si>
  <si>
    <t>完成固定资产资产投入40%以上。</t>
  </si>
  <si>
    <t>柳州酸王稀土改性双相不锈钢合金耐腐耐磨离心泵研发生产基地建设项目</t>
  </si>
  <si>
    <t>柳州酸王泵制造股份有限公司</t>
  </si>
  <si>
    <t>总建筑面积28936平方米，新建研发楼、生产车间等，年产4200台H系列、PN系列节能环保、特种合金泵。</t>
  </si>
  <si>
    <t>完成厂房建设，设备购置及安装调试。</t>
  </si>
  <si>
    <t>（四）化工</t>
  </si>
  <si>
    <t>柳州润发化工液体空分项目</t>
  </si>
  <si>
    <t>柳州市润发化工有限责任公司</t>
  </si>
  <si>
    <t>年产工业液氧33000吨/年，医用液氧14850吨/年，液氩1415吨/年，总建筑面积14949.25平方米。</t>
  </si>
  <si>
    <t>（五）新兴产业</t>
  </si>
  <si>
    <t>广西博睿恩半固态压铸铝合金模板项目（二期）</t>
  </si>
  <si>
    <t>广西博睿恩金属科技有限公司</t>
  </si>
  <si>
    <t>用地面积约374亩，总建筑面积33000平方米，二期年产半固态铝合金标准板可达1000万平方米，用铝约20万吨。</t>
  </si>
  <si>
    <t>广西智拓（柳工）智能制造装备产业园项目</t>
  </si>
  <si>
    <t>广西智拓科技有限公司</t>
  </si>
  <si>
    <t>分两期建设，一期租赁11742平方米厂房作为生产运营载体，二期进行机器人本体、关键零部件等项目建设。</t>
  </si>
  <si>
    <t>电子科技大学广西智能制造产业技术研究院项目</t>
  </si>
  <si>
    <t>广西成电智能制造产业技术有限责任公司</t>
  </si>
  <si>
    <t>与电子科技大学合作，共建人工智能与智能制造应用技术研发、服务和转化平台，打造国内人工智能与智能制造领域的一流联合科研机构。</t>
  </si>
  <si>
    <t>北部生态新区智能电网标准厂房（二期）</t>
  </si>
  <si>
    <t>总建筑面积约5.37万平方米。</t>
  </si>
  <si>
    <t>首欣新能源风电项目</t>
  </si>
  <si>
    <t>首欣（北京）能源投资有限公司</t>
  </si>
  <si>
    <t>建设高可靠性风力发电机组生产线，达产后可实现年产400套2MW及以上直驱永磁风力发电机组。</t>
  </si>
  <si>
    <t>开工建设，厂房施工。</t>
  </si>
  <si>
    <t>柳州市装配式建筑部品部件生产基地建设项目</t>
  </si>
  <si>
    <t>深圳鹏城建筑集团有限公司</t>
  </si>
  <si>
    <t>用地面积约160亩，总建筑面积39266平方米。</t>
  </si>
  <si>
    <t>大华研发中心</t>
  </si>
  <si>
    <t>浙江大华技术股份有限公司</t>
  </si>
  <si>
    <t>用地面积35亩，建设大华柳州研发分部，重点开展智慧城市、智慧交通、人工智能等相关软件及产品研发，以及相关技术在大数据、新能源智能汽车等领域的应用。</t>
  </si>
  <si>
    <t>宁波海达建筑工业化生产基地项目</t>
  </si>
  <si>
    <t>宁波海达控股集团有限公司</t>
  </si>
  <si>
    <t>用地面积330亩，主要建设PC生产基地生产厂房6万平方米，年产40万立方PC构件。</t>
  </si>
  <si>
    <t>智能电网智能型工程建设项目</t>
  </si>
  <si>
    <t>柳州海格电气股份有限公司</t>
  </si>
  <si>
    <t>用地面积30亩，生产智能型高低压供配电成套电气产品。</t>
  </si>
  <si>
    <t>十一冶朝晖装配式PC构件生产基地建设项目</t>
  </si>
  <si>
    <t>广西十一冶朝晖装配式建筑有限公司</t>
  </si>
  <si>
    <t>用地面积167亩，总建筑面积4.5万平方米，年产装配式预制构件12万立方米PC构件。</t>
  </si>
  <si>
    <t>柳州金属循环利用产业园项目</t>
  </si>
  <si>
    <t>用地面积586亩，建设标准厂房及办公楼5万平方米，废钢相关联产业区预计建设标准厂房及办公楼12万平方米。</t>
  </si>
  <si>
    <t>开工建设一期金属循环利用厂房建设。</t>
  </si>
  <si>
    <t>柳州智能交通产业园零部件配套基地项目</t>
  </si>
  <si>
    <t>总建筑面积约10万平方米，年产5万吨轨道交通钢绞线、3万吨模块化钢构、200辆车单轨转向架基础件和100辆单轨车内饰件产品。</t>
  </si>
  <si>
    <t>柳州市大数据产业园（一期）</t>
  </si>
  <si>
    <t>北部生态新区管委会
市大数据局</t>
  </si>
  <si>
    <t>总用地面积 271.2亩（一期约124亩），总建筑面积约13万平方米，包含数据中心基地、体验展示中心、大数据应用研发中心、创新型产业孵化办公用楼。</t>
  </si>
  <si>
    <t>基础建设，主体建设。</t>
  </si>
  <si>
    <t>启迪（柳州）科技城（一期）</t>
  </si>
  <si>
    <t>启迪（柳州）置业有限公司</t>
  </si>
  <si>
    <t>总用地面积约625亩（一期约400亩），总建筑面积约184万平方米。</t>
  </si>
  <si>
    <t>广西日田药业生物制药生产基地扩建项目</t>
  </si>
  <si>
    <t>广西日田药业集团有限责任公司</t>
  </si>
  <si>
    <t>用地面积49.1亩，总建筑面积2.9万平方米。</t>
  </si>
  <si>
    <t>完成一期设备安装，投产。二期建设仓库1栋。</t>
  </si>
  <si>
    <t>鹿寨县石墨烯新材料产业基地（一期）</t>
  </si>
  <si>
    <t>鹿寨联发投资公司</t>
  </si>
  <si>
    <t>用地面积约300亩，主要建设研发孵化园区、产业化加速园区、产业化应用创新示范园区、综合配套区四个功能区。</t>
  </si>
  <si>
    <t>完成一栋厂房的20%。</t>
  </si>
  <si>
    <t>广西七色珠光年产3万吨珠光效应材料（GMP）项目（二期）</t>
  </si>
  <si>
    <t>广西七色珠光效应材料有限公司</t>
  </si>
  <si>
    <t>用地面积183亩，总建筑面积10.96万平方米，年产2万吨珠光材料，其中1.5 万吨常规工业级珠光材料，0.5 万吨汽车耐候级珠光材料。</t>
  </si>
  <si>
    <t>完成1栋厂房建设30%。</t>
  </si>
  <si>
    <t>轨道梁生产线项目</t>
  </si>
  <si>
    <t>用地面积54000平方米，项目设置6条生产线，产能为90榀/月，单层最大存储能力是300榀。</t>
  </si>
  <si>
    <t>柳州电信云计算数据中心项目（一期）</t>
  </si>
  <si>
    <t>中国电信股份有限公司柳州分公司</t>
  </si>
  <si>
    <t>总建筑面积9946平方米，包含专业通信机房、IDC数据机房及数据机房设备，配套设施（包含通信线路、通信管道、动力设施等。</t>
  </si>
  <si>
    <t>一期一号机房完工。</t>
  </si>
  <si>
    <t>广西柳州琦泉1×40MW 生物质发电热电联产项目</t>
  </si>
  <si>
    <t>广西柳州琦泉生物质发电有限公司</t>
  </si>
  <si>
    <t>新上1*130t/h锅炉，配套1*40MW发电机组及相关配套设施、辅助设施和生活办公设施。</t>
  </si>
  <si>
    <t>（六）建材</t>
  </si>
  <si>
    <t>鱼峰水泥技术升级改造项目</t>
  </si>
  <si>
    <t>鱼峰水泥股份有限公司</t>
  </si>
  <si>
    <t>内对原有水泥生产线进行升级改造。</t>
  </si>
  <si>
    <t>柳城虎鹰循环经济综合利用项目</t>
  </si>
  <si>
    <t>柳城虎鹰建材有限公司</t>
  </si>
  <si>
    <t>年产80万吨水泥粉磨、60万立方商品混泥土搅拌。</t>
  </si>
  <si>
    <t>（七）轻工</t>
  </si>
  <si>
    <t>中国柳州四方智能家电科技园（柳江智能家电产业园二期）</t>
  </si>
  <si>
    <t>柳州津晶电器有限公司</t>
  </si>
  <si>
    <t>用地面积约2000亩。</t>
  </si>
  <si>
    <t>广西柳州现代服装产业园项目（二期）</t>
  </si>
  <si>
    <t>用地面积50亩，总建筑面积56108平方米。</t>
  </si>
  <si>
    <t>银柳食品烘焙产业园建设项目</t>
  </si>
  <si>
    <t>柳州饭店集团</t>
  </si>
  <si>
    <t>新建月饼生产车间、糕点面包生产车间、腊味食品加工车间、方便食品（螺蛳风味系列产品）加工车间、螺蛳粉配料生产车间、自热食品加工研发中心等。</t>
  </si>
  <si>
    <t>柳州市螺蛳粉原材料基地项目</t>
  </si>
  <si>
    <t>总建筑面积14500平方米。</t>
  </si>
  <si>
    <t>螺霸王洛维螺蛳粉产业园</t>
  </si>
  <si>
    <t>广西螺霸王食品科技有限公司</t>
  </si>
  <si>
    <t>年产5000万袋预包装螺蛳粉、3000万盒预包装螺蛳鸭脚煲。</t>
  </si>
  <si>
    <t>柳州螺蛳粉嘻螺会智能产业园</t>
  </si>
  <si>
    <t>嘻螺会食品有限公司</t>
  </si>
  <si>
    <t>建设完善15条全自动生产线，年产9000万袋螺蛳粉。</t>
  </si>
  <si>
    <t>柳州螺蛳粉好欢螺产业园</t>
  </si>
  <si>
    <t>得华食品有限公司</t>
  </si>
  <si>
    <t>年产8000万袋预包装螺蛳粉及5000万份各类预包装速食产品。</t>
  </si>
  <si>
    <t>螺蛳粉特色小镇原材料配送基地项目</t>
  </si>
  <si>
    <t>川香坊食品投资有限公司</t>
  </si>
  <si>
    <t>总建筑面积约22000平方米。</t>
  </si>
  <si>
    <t>海大集团饲料生产项目</t>
  </si>
  <si>
    <t>海大集团</t>
  </si>
  <si>
    <t>用地面积100亩，生产鸡、鸭、鱼等饲料。</t>
  </si>
  <si>
    <t>新柳南屠宰厂项目</t>
  </si>
  <si>
    <t>产业集团
广西康胜肉食品有限公司</t>
  </si>
  <si>
    <t>用地面积约100亩，总建筑面积约5.4万平方米，年屠宰加工生猪50万头，菜牛5万头，分两期实施。</t>
  </si>
  <si>
    <t>开工建设，建成生猪、菜牛屠宰加工车间，万吨冷库基础施工，及其他附属设施建设。</t>
  </si>
  <si>
    <t>欧阳岭家居建材供应链产业园</t>
  </si>
  <si>
    <t>广西展帆投资有限公司</t>
  </si>
  <si>
    <t>用地面积约300亩，其中一期用地面积167.5亩，一期建筑面积13万平方米。</t>
  </si>
  <si>
    <t>一期工程主体完工。</t>
  </si>
  <si>
    <t>柳州桥牌木业年产10万立方米装饰生态板项目</t>
  </si>
  <si>
    <t>柳州市桥牌木业有限公司</t>
  </si>
  <si>
    <t>年产10万立方米家具生态板。</t>
  </si>
  <si>
    <t>主体工程完成30%。</t>
  </si>
  <si>
    <t>广西桂中现代林业科技产业园中高端木地板精细加工基地项目（一期）</t>
  </si>
  <si>
    <t>鹿寨驰普实业发展有限公司</t>
  </si>
  <si>
    <t>用地面积600亩，总建筑面积约84000平方米，道路总长约4公里，同时配套给排水等基础设施建设。</t>
  </si>
  <si>
    <t>1.完成员工公寓开工建设；
2.完成经五路、纬五路、经七路道路主体工程建设。</t>
  </si>
  <si>
    <t>广西桂中现代林业科技产业园中高端木地板精细加工基地项目（一期）二区</t>
  </si>
  <si>
    <t>总建筑面积66.6万平方米，新建综合服务楼、倒班楼、生产车间、仓库、机修间、等公共配套设。</t>
  </si>
  <si>
    <t>粤桂智能家电产业集聚区项目</t>
  </si>
  <si>
    <t>用地面积约5366亩，分期实施，其中一期约1000亩，主要生产冰箱、洗衣机、空调等家用电器，年产冰箱、洗衣机约300万台套，年产家用、商用空调约300万台套。</t>
  </si>
  <si>
    <t>广西中烟工业柳州卷烟厂百万箱技术改造项目</t>
  </si>
  <si>
    <t>广西中烟工业有限责任公司</t>
  </si>
  <si>
    <t>市工信局
城中区政府</t>
  </si>
  <si>
    <t>新建制丝工房、动力中心、片烟周转库等设施。</t>
  </si>
  <si>
    <t>2013-2021</t>
  </si>
  <si>
    <t>广西柳州现代服装产业园项目</t>
  </si>
  <si>
    <t>广西柳州鹏泰服装生产有限公司</t>
  </si>
  <si>
    <t>建成集标准厂房、办公大楼、设计工作室、产品展示厅、员工食堂、宿舍等具备设计、生产、加工一体化的大型服装产业园。</t>
  </si>
  <si>
    <t>佳饰家装饰材料加工项目</t>
  </si>
  <si>
    <t>柳州佳饰家装饰材料有限公司</t>
  </si>
  <si>
    <t>用地面积18564平方米，年产4万吨浸胶纸、1万吨热压贴板、1万吨印刷纸。</t>
  </si>
  <si>
    <t>广西华泰家具年产30万套家具搬迁扩建项目（一期）</t>
  </si>
  <si>
    <t>广西华泰家具股份有限公司</t>
  </si>
  <si>
    <t>用地面积39216.18平方米，总建筑面积20079.6平方米。</t>
  </si>
  <si>
    <t>茂生木材产业园（一期）</t>
  </si>
  <si>
    <t>广西柳城茂生投资管理有限公司</t>
  </si>
  <si>
    <t>用地面积约1000亩，年产150万立方米木地板、细木工板、胶合板。</t>
  </si>
  <si>
    <t>完成一期“三通一平”，达到企业入驻标准</t>
  </si>
  <si>
    <t>广西蓝带木业有限公司年产15万立方米胶合板及配套浸渍胶、浸渍纸生产项目</t>
  </si>
  <si>
    <t>柳州市蓝带木业有限公司</t>
  </si>
  <si>
    <t>年产15万立方米胶合板、36000吨浸渍胶、60万张浸渍纸。</t>
  </si>
  <si>
    <t>融安•广西香杉生态工业产业园（二期）</t>
  </si>
  <si>
    <t>融安县工建投资开发公司</t>
  </si>
  <si>
    <t xml:space="preserve">用地面积1055.55 亩，新建标准厂房20 栋，面积共20万平方米，配套附属设施。 </t>
  </si>
  <si>
    <t>（八）园区</t>
  </si>
  <si>
    <t>鱼峰区中小企业基地标准厂房</t>
  </si>
  <si>
    <t>用地面积58亩，总建筑面积38807平方米。</t>
  </si>
  <si>
    <t>北部生态新区创业园一期（机器人标准厂房）A地块</t>
  </si>
  <si>
    <t>用地面积为58900.16平方米，总建筑面积约21.1万平方米。</t>
  </si>
  <si>
    <t>厂房建设。</t>
  </si>
  <si>
    <t>北部生态新区创业园二期（智能电网标准厂房）</t>
  </si>
  <si>
    <t>北部生态新区管委会柳北区政府</t>
  </si>
  <si>
    <t>总建筑面积为38.4万平方米。</t>
  </si>
  <si>
    <t>基础建设，完成工程量的70%。</t>
  </si>
  <si>
    <t>广西工业设计城（一期）</t>
  </si>
  <si>
    <t>用地面积约1300亩，总建筑面积约86万平方米，主要建设工业设计总部、工业设计城服务中心、工业设计实验室、工业设计孵化器、工业设计交流中心等。</t>
  </si>
  <si>
    <t>北城集团总部</t>
  </si>
  <si>
    <t>总建筑面积5万平方米。</t>
  </si>
  <si>
    <t>融水县扶贫协作返乡创业园（一期）</t>
  </si>
  <si>
    <t>融水县融创产业投资发展公司</t>
  </si>
  <si>
    <r>
      <rPr>
        <sz val="12"/>
        <rFont val="宋体"/>
        <charset val="134"/>
      </rPr>
      <t>用地面积312.85亩，总建筑面积约10</t>
    </r>
    <r>
      <rPr>
        <sz val="12"/>
        <rFont val="宋体"/>
        <charset val="134"/>
        <scheme val="minor"/>
      </rPr>
      <t>万</t>
    </r>
    <r>
      <rPr>
        <sz val="12"/>
        <rFont val="宋体"/>
        <charset val="134"/>
      </rPr>
      <t>平方米。</t>
    </r>
  </si>
  <si>
    <t>上级资金
财政资金
业主自筹</t>
  </si>
  <si>
    <t>完成4栋多层标准厂房、孵化中心、园区配套道路及产品展示中心建设。</t>
  </si>
  <si>
    <t>柳东新区D区标准厂房</t>
  </si>
  <si>
    <t>总建筑面积22.4万平方米。</t>
  </si>
  <si>
    <t>北部生态新区创业园一期（机器人标准厂房）B地块</t>
  </si>
  <si>
    <t>总建筑面积6.95万平方米。</t>
  </si>
  <si>
    <t>文航大厦</t>
  </si>
  <si>
    <t>用地面积5340.87平方米，总建筑面积2.08万平方米。</t>
  </si>
  <si>
    <t>二、现代服务业</t>
  </si>
  <si>
    <t>（一）商贸</t>
  </si>
  <si>
    <t>科技园综合体</t>
  </si>
  <si>
    <t>用地面积28712.98平方米，总建筑面积13.1万平方米。</t>
  </si>
  <si>
    <t>底板完成10%。</t>
  </si>
  <si>
    <t>职教园南部共享区邻里中心（悦汇城）</t>
  </si>
  <si>
    <t>用地面积约65亩，总建筑面积约8.3万平方米。</t>
  </si>
  <si>
    <t>土方开挖，基坑支护30%。</t>
  </si>
  <si>
    <t>南寨友邻汇</t>
  </si>
  <si>
    <t>用地面积52.28亩，总建筑面积约7.8万平方米。</t>
  </si>
  <si>
    <t>完成土方工程，开工建设。</t>
  </si>
  <si>
    <t>水上运动基地周边地块大型商服综合体</t>
  </si>
  <si>
    <t>深圳市润投公司
轨道集团</t>
  </si>
  <si>
    <t>用地面积约675亩，总建筑面积约85.76万平方米。</t>
  </si>
  <si>
    <t>柳南区汽车及零部件仓储物流产业园</t>
  </si>
  <si>
    <t>用地面积1000亩，总建筑面积13.705万平方米。</t>
  </si>
  <si>
    <t>柳江区新兴合力综合物流商贸园</t>
  </si>
  <si>
    <t>东莞大朗物流公司</t>
  </si>
  <si>
    <t>用地面积209亩，总建设面积约7.8万平方米，分三期建设，三期30亩。</t>
  </si>
  <si>
    <t>三期开工建设。</t>
  </si>
  <si>
    <t>柳州联通通信枢纽局房新建工程项目</t>
  </si>
  <si>
    <t>中国联合网络通信有限公司柳州市分公司</t>
  </si>
  <si>
    <t>用地面积10亩、一期建筑面积约5000平方米，主要建设标准化数据信息中心。</t>
  </si>
  <si>
    <t>灵湖商厦</t>
  </si>
  <si>
    <t>用地面积6757.61平方米，总建筑面积2.6万平方米。</t>
  </si>
  <si>
    <t>主体封顶，装修完成60%。</t>
  </si>
  <si>
    <t>上通五友邻汇</t>
  </si>
  <si>
    <t>用地面积约48亩左右，总建筑面积约4.84万平方米。</t>
  </si>
  <si>
    <t>龙湖友邻汇</t>
  </si>
  <si>
    <t>用地面积28074.89平方米，总建筑面积8.13万平方米。</t>
  </si>
  <si>
    <t>完成40%主体结构。</t>
  </si>
  <si>
    <t>三门江友邻汇</t>
  </si>
  <si>
    <t>用地面积31.48亩，总建筑面积约为2.65万平方米。</t>
  </si>
  <si>
    <t>柳东新区汽车贸易园（一期）</t>
  </si>
  <si>
    <t>市商务局
柳东新区管委会</t>
  </si>
  <si>
    <t>包含汽车4S店，汽车后市场、二手车市场、汽配市场，汽车商务区、展示区的综合性园区。</t>
  </si>
  <si>
    <t>主体完成50%。</t>
  </si>
  <si>
    <t>柳州市市级粮食储备库整体搬迁项目</t>
  </si>
  <si>
    <t>市粮食局</t>
  </si>
  <si>
    <t>市发改委</t>
  </si>
  <si>
    <t>用地面积357.22亩，总建筑面积18.3万平方米，新建20万吨粮食高大平房仓、4400立方米成品油储罐、2×150 吨/天应急大米加工厂及配套成品库、300 吨/批次粮食烘干房、质检研发中心、综合楼等。</t>
  </si>
  <si>
    <t>广西新柳邕农产品批发市场（二期）</t>
  </si>
  <si>
    <t>新柳邕农产品批发市场有限公司</t>
  </si>
  <si>
    <t>市商务局
柳南区政府</t>
  </si>
  <si>
    <t>总建筑面积19.4万平方米，建设果蔬、肉类等农产品物流仓储设施。</t>
  </si>
  <si>
    <t>鹿寨县鑫隆食品旧城改造项目</t>
  </si>
  <si>
    <t>广西润翔房地产开发有限公司</t>
  </si>
  <si>
    <t>对鹿寨县鑫隆食品公司进行改造。</t>
  </si>
  <si>
    <t>5#楼完成装饰装修，6#楼基本建成。</t>
  </si>
  <si>
    <t>鹿寨县鹿寨镇龙田村屯结屯三产用地（麓湖公园里）项目</t>
  </si>
  <si>
    <t>鹿寨祥瑞晟邦投资有限公司</t>
  </si>
  <si>
    <t>用地面积93.95亩，总建筑面积约为26.91万平方米。</t>
  </si>
  <si>
    <t>完成1#、2#、3#、4#主体结构施工。</t>
  </si>
  <si>
    <t>鹿寨农村商业银行金融大厦</t>
  </si>
  <si>
    <t>鹿寨农村商业银行</t>
  </si>
  <si>
    <t>建设17层高金融综合楼一栋。</t>
  </si>
  <si>
    <t>完成1-10层楼房主体建设。</t>
  </si>
  <si>
    <t>中国供销·桂北农产品电商园</t>
  </si>
  <si>
    <t>中农联（融安）农产品市场建设开发有限公司</t>
  </si>
  <si>
    <t>总建设规模约36万平方米。建设特色O2O交易中心、万吨级冷库、大型仓储、集中停车场以及商务办公、酒店等配套服务设施。</t>
  </si>
  <si>
    <t>完善一期其他农贸市场建设，进行商务办公及物流仓储等配套设施建设。</t>
  </si>
  <si>
    <t>三江县南站广场旅游综合体</t>
  </si>
  <si>
    <t>总建筑面积41030平方米,主要建设内容包含游客中心及戏台、民宿商业、电商街区、侗寨体验馆(含活态博物馆)以及配套设施。</t>
  </si>
  <si>
    <t>完成一期附属设施建设，力争二期开工建设。</t>
  </si>
  <si>
    <t>园博园北部城镇化配套（一期）</t>
  </si>
  <si>
    <t>用地面积130.6亩,总建筑面积约12万平方米。</t>
  </si>
  <si>
    <t>一期项目完工。</t>
  </si>
  <si>
    <t>中国-东盟(柳州)工业品展示交易中心（三期）</t>
  </si>
  <si>
    <t>用地面积84.11亩，总建筑面积9.67万平方米。</t>
  </si>
  <si>
    <t>完工交付。</t>
  </si>
  <si>
    <t>（二）物流</t>
  </si>
  <si>
    <t>南塑集团总部经济及仓储物流总部</t>
  </si>
  <si>
    <t>南塑集团</t>
  </si>
  <si>
    <t>用地面积25亩，建设标准化仓库及配套设施。</t>
  </si>
  <si>
    <t>开工，主体建设。</t>
  </si>
  <si>
    <t>广西柳州城市快销品产业物流园</t>
  </si>
  <si>
    <t>用地面积约600亩，将该产业园打造成一个集仓储、配送、数据服务于一体的先进城市快销品物流园区。</t>
  </si>
  <si>
    <t>桂中海迅柳北物流基地（鹧鸪江物流园）二期</t>
  </si>
  <si>
    <t>柳州桂中海迅物流股份有限公司</t>
  </si>
  <si>
    <t>市商务局
柳北区政府</t>
  </si>
  <si>
    <t>将红卫市场业态进行腾挪，打造新综合物流园，总建筑面积23万平方米。</t>
  </si>
  <si>
    <t>中通快递广西桂北（柳州）智能科技电商产业园</t>
  </si>
  <si>
    <t>中通快递</t>
  </si>
  <si>
    <t>用地面积约210亩。</t>
  </si>
  <si>
    <t>万纬柳州柳南物流园</t>
  </si>
  <si>
    <t>万科物流</t>
  </si>
  <si>
    <t>用地面积约250亩，总建筑面积约10万平方米。</t>
  </si>
  <si>
    <t>苏宁易购广西桂北智慧电商产业园（一期）</t>
  </si>
  <si>
    <t>柳州苏宁易达物流投资有限公司</t>
  </si>
  <si>
    <t>用地面积约200亩，总建筑面积约6.8万平方米。</t>
  </si>
  <si>
    <t>柳东新区汽车物流中心（一期）</t>
  </si>
  <si>
    <t>景德镇千业汽车运输有限公司</t>
  </si>
  <si>
    <t>用地面积约100亩。</t>
  </si>
  <si>
    <t>柳州铁路港（西鹅铁路物流中心）</t>
  </si>
  <si>
    <t>总用地面积约4300亩，扣除新东站760亩、传化物流港375亩、机保段446亩，剩余约2700亩土地共分七大功能区建设，即综合服务区、仓储配一体库、保税监管区、流通加工区、电商服务中心、钢材物流区、冷链物流区，配套建设两条路网。</t>
  </si>
  <si>
    <t>上汽通用五菱汽车股份有限公司柳州河西工业物流园建设项目</t>
  </si>
  <si>
    <t>建设现代整车、零部件、KD物流基地以及相关配套设施。</t>
  </si>
  <si>
    <t>桂北中药材仓储物流中心</t>
  </si>
  <si>
    <t>融水县中悦中药材产业投资有限公司</t>
  </si>
  <si>
    <t>用地面积约150亩，主要建设中药材交易市场、农产品交易市场、大地法则苗族印象体验地、仓储及物流中心等。</t>
  </si>
  <si>
    <t>柳州国家公路运输枢纽柳东物流中心</t>
  </si>
  <si>
    <t>广西西投集团柳州公司</t>
  </si>
  <si>
    <t>总建筑面积11.96万平方米。</t>
  </si>
  <si>
    <t>继续建设周边设施。</t>
  </si>
  <si>
    <t>柳州传化公路港（二期）</t>
  </si>
  <si>
    <t>柳州市传化公路港物流公司</t>
  </si>
  <si>
    <t>二期建设定制仓及三产配套设施。</t>
  </si>
  <si>
    <t>柳州市柳东新区保税物流中心（B型）</t>
  </si>
  <si>
    <t>总建筑面积10.83万平方米，主要建设综合保税大厦、展示中心、保税仓库、海关查验仓库等。</t>
  </si>
  <si>
    <t>（三）旅游</t>
  </si>
  <si>
    <t>白竹旅游集散中心</t>
  </si>
  <si>
    <t>文旅集团</t>
  </si>
  <si>
    <t>市文广旅局
融水县政府</t>
  </si>
  <si>
    <t>用地面积约167亩，建设集客运中心、风味美食、旅游产品、特色客栈为一体的旅游综合体验区。</t>
  </si>
  <si>
    <t>完成项目5%—10%工程量。</t>
  </si>
  <si>
    <t>柳州市东方梦工场—柳空文化艺术创业园</t>
  </si>
  <si>
    <t>市文广旅局
柳北区政府</t>
  </si>
  <si>
    <t>用地面积约417亩，总建筑面积约22万平方米。</t>
  </si>
  <si>
    <t>完成项目15%工程量。</t>
  </si>
  <si>
    <t>螺蛳粉特色小镇</t>
  </si>
  <si>
    <t>用地面积3.5平方公里,分为特色创意产业区，都市观光农业区和生态农业体验区。</t>
  </si>
  <si>
    <t>中国·柳江百朋莲花小镇旅游项目</t>
  </si>
  <si>
    <t>广西城康金荷田旅游发展有限公司</t>
  </si>
  <si>
    <t>莲花村用地约309亩，下伦荷花主题公园用地约677亩，酒壶山休闲农耕文化旅居产业带用地约2000亩。</t>
  </si>
  <si>
    <t>莲花村主体工程及附属工程。</t>
  </si>
  <si>
    <t>凤山古镇旅游假日酒店</t>
  </si>
  <si>
    <t>总用地面积61280.7平方米，总建筑面积约2.06万平方米。</t>
  </si>
  <si>
    <t>完成前期设计及污染土治理。</t>
  </si>
  <si>
    <t>凤山古镇旅游文化广场及凤鸣湖工程</t>
  </si>
  <si>
    <t>用地面积约17.7469万平方米，广场总面积约43000平方米，凤鸣湖总面积约50亩，总建筑面积约2500平方米。</t>
  </si>
  <si>
    <t>完成整体工程量70%。</t>
  </si>
  <si>
    <t>鹿寨县中渡·香桥旅游区石林公园</t>
  </si>
  <si>
    <t>鹿寨县文广旅局</t>
  </si>
  <si>
    <t>总建筑面积1.5万平方米。</t>
  </si>
  <si>
    <t>完成总工程量的10%。</t>
  </si>
  <si>
    <t>全国特色小镇（中渡镇）建设项目</t>
  </si>
  <si>
    <t>利用PPP模式引进社会资本投资，按照特色小镇建设要求，主要进行基础设施、配套功能和提升特色风貌改造。</t>
  </si>
  <si>
    <t>完成古镇核心区修缮，夜景灯光改造，中渡文化广场建成投用。</t>
  </si>
  <si>
    <t>红茶沟国家森林公园运动休闲旅游项目</t>
  </si>
  <si>
    <t>广西红茶沟旅游文化投资有限公司融安县投资开发有限责任公司</t>
  </si>
  <si>
    <t>一期建设红茶沟景区集散中心、停车场、景区景点建设、景区道路建设、星级酒店及养身旅游度假区建设，二期建设旅游小镇。</t>
  </si>
  <si>
    <t>建设景区道路（西山林站原有林区道路硬化项目）及其他景区设施。</t>
  </si>
  <si>
    <t>融水苗族自治县贝江生态旅游扶贫开发项目（一期）</t>
  </si>
  <si>
    <t>融水苗族自治县元笙旅游发展有限公司</t>
  </si>
  <si>
    <t>建设小镇综合体、生态旅游扶贫人才实训基地、茶山竹海养生示范区、Soreal融水秀等配套设施，总建筑面积14.2万平方米。</t>
  </si>
  <si>
    <t>2019-2024</t>
  </si>
  <si>
    <t>完成清表工作及部分三通一平等形象进度。</t>
  </si>
  <si>
    <t>元宝山旅游开发项目（一期）</t>
  </si>
  <si>
    <t>重点开发白坪、培秀村、野人谷三个景点。</t>
  </si>
  <si>
    <t>完成白坪酒店主体5-10%工程量。</t>
  </si>
  <si>
    <t>苗韵迷城</t>
  </si>
  <si>
    <t>用地面积约279亩，总建筑面积约20万平方米，建设苗族文化旅游集聚区。</t>
  </si>
  <si>
    <t>完成项目20%工程量。</t>
  </si>
  <si>
    <t>双龙沟民族文化旅游项目</t>
  </si>
  <si>
    <t>广西融水双龙沟旅游开发有限公司</t>
  </si>
  <si>
    <t>用地面积261亩，总建筑面积7.2万平方米，包括民族文化体验博物园、精品民俗、新游客接待中心、斗马场及附属配套设施等。</t>
  </si>
  <si>
    <t>建设民族文化体验博物园、斗马场、双龙沟易地扶贫文化展示中心、原始森林生态步道及配套设施等。</t>
  </si>
  <si>
    <t>三江侗式主题酒店</t>
  </si>
  <si>
    <t>用地面积约35400平方米，总建筑面积约2.7万平方米，建设一座主题酒店。</t>
  </si>
  <si>
    <t>柳江区荷塘月色景区游客服务中心及配套基础设施项目</t>
  </si>
  <si>
    <t>柳江区鑫旺旅游投资公司</t>
  </si>
  <si>
    <t>建设游客服务中心、景观绿地及配套设施。</t>
  </si>
  <si>
    <t>完成项目建设。</t>
  </si>
  <si>
    <t>广西鹿寨香桥风景旅游开发项目（一期）</t>
  </si>
  <si>
    <t>广西汇展文化旅游投资有限公司</t>
  </si>
  <si>
    <t>市文广旅局鹿寨县政府</t>
  </si>
  <si>
    <t>用地面积约203亩，包含游客接待中心、养老养生设施及配套设施。</t>
  </si>
  <si>
    <t>三、特色农业</t>
  </si>
  <si>
    <t>北部生态新区农业示范园引水灌溉工程</t>
  </si>
  <si>
    <t>北部生态新区管委会
柳北区政府
柳城县政府</t>
  </si>
  <si>
    <t>北部生态新区
柳城县</t>
  </si>
  <si>
    <t>建设约22公里引水渠，新建12公里引水渠、改建10公里原有引水渠。</t>
  </si>
  <si>
    <t>基础施工。</t>
  </si>
  <si>
    <t>柳南区国家现代农业产业园</t>
  </si>
  <si>
    <t>包含科技创新与信息化示范工程、原料生产基地建设工程、加工物流提升工程、一二三产业融合发展促进工程、品牌营销提升工程、基础设施配套工程、公共服务能力保障工程。</t>
  </si>
  <si>
    <t>柳江区“乡约·藕遇”美丽乡村建设项目</t>
  </si>
  <si>
    <t>柳江区乡村办</t>
  </si>
  <si>
    <t>涉及建房屯、可丘屯、石达屯、勉达屯、怀洪屯、良水屯、戈茶屯、矮山屯、北弄屯、下伦屯、良泗屯、坡照屯、上龙屯、沙角屯14个屯，项目分三期实施。</t>
  </si>
  <si>
    <t>一、教育</t>
  </si>
  <si>
    <t>广西科技大学洛可可设计学院</t>
  </si>
  <si>
    <t>总建筑面积85840平方米。</t>
  </si>
  <si>
    <t>市民族高中迁建项目</t>
  </si>
  <si>
    <t>市教育局</t>
  </si>
  <si>
    <t>市教育局
鱼峰区政府</t>
  </si>
  <si>
    <t>总建筑面积约11万平方米，规划84个班。</t>
  </si>
  <si>
    <t>北部生态新区实验中学</t>
  </si>
  <si>
    <t>用地面积约100亩，总建筑面积约4.7万平方米，办学规模60个班。</t>
  </si>
  <si>
    <t>航银路幼儿园</t>
  </si>
  <si>
    <t>市教育局
柳南区政府</t>
  </si>
  <si>
    <t>用地面积为13823平方米，总建筑面积12561平方米。</t>
  </si>
  <si>
    <t>三江县三江中学搬迁项目</t>
  </si>
  <si>
    <t>用地面积298.46亩，总建筑面积12.5万平方米，办学规模96个班，在校生4800人，住校生4800人</t>
  </si>
  <si>
    <t>开工建设，完成教学综合楼3栋、实验综合楼2栋、综合楼1栋主体工程量90%。</t>
  </si>
  <si>
    <t>广西科技大学鹿山学院北校区</t>
  </si>
  <si>
    <t>鹿山学院</t>
  </si>
  <si>
    <t>用地面积约516亩，总建筑面积约22.5万平方米，可容纳学生5650人。</t>
  </si>
  <si>
    <t>一期项目主体建设。</t>
  </si>
  <si>
    <t>市第二职业技术学校改扩建项目</t>
  </si>
  <si>
    <t>二职校</t>
  </si>
  <si>
    <t>建设实训楼、地下停车场、图文信息中心、学生食堂，建筑面积约5万平方米，新建8个网球场。</t>
  </si>
  <si>
    <t>业主自筹
财政资金</t>
  </si>
  <si>
    <t>融安县教育培训中心</t>
  </si>
  <si>
    <t>用地面积151.24亩，总建筑面积4.06万平方米，办学规模32个班，在校生1800人。</t>
  </si>
  <si>
    <t>建设教学楼、综合楼、艺术楼等。</t>
  </si>
  <si>
    <t>学院路幼儿园</t>
  </si>
  <si>
    <t>市教育局
城中区政府</t>
  </si>
  <si>
    <t>用地面积11017平方米，规模30个班，容纳900名幼儿。</t>
  </si>
  <si>
    <t>鹿山幼儿园</t>
  </si>
  <si>
    <t>用地面积约12144.19平方米，总建筑面积约1.16万平方米，规模30个班，容纳900名幼儿。</t>
  </si>
  <si>
    <t>2020-2020</t>
  </si>
  <si>
    <t>柳东新区实验幼儿园</t>
  </si>
  <si>
    <t>用地面积约10797平方米，建筑面积约15760平方米。</t>
  </si>
  <si>
    <t>阳和第三幼儿园</t>
  </si>
  <si>
    <t>用地面积13333平方米，总建筑面积约13509平方米。</t>
  </si>
  <si>
    <t>2019年市区中小型幼儿园</t>
  </si>
  <si>
    <t>北城集团
城建集团
轨道集团
柳北区教育局
鱼峰区教育局
柳江区教育局</t>
  </si>
  <si>
    <t>市教育局
鱼峰区政府
柳北区政府
北部生态新区管委会
柳江区政府</t>
  </si>
  <si>
    <t>鱼峰区
柳北区
阳和工业新区
柳江区</t>
  </si>
  <si>
    <t>建设鱼峰区洛维幼儿园、白沙镇中心幼儿园、石碑坪镇中心幼儿园（一期）、白沙路幼儿园、阳和第二幼儿园、阳和贝江路幼儿园、柳江区进德中心幼儿园（一期）、柳江区穿山镇定吉小学附属幼儿园等8所幼儿园。</t>
  </si>
  <si>
    <t>白沙小学</t>
  </si>
  <si>
    <t>柳北区教育局</t>
  </si>
  <si>
    <t>市教育局
柳北区政府</t>
  </si>
  <si>
    <t>用地面积约31亩，总建筑面积1.4万平方米，办学规模36个班。</t>
  </si>
  <si>
    <t>六座中心校改扩建项目</t>
  </si>
  <si>
    <t>北部生态新区管委会（轨道集团代建）</t>
  </si>
  <si>
    <t>用地面积约47.23亩，总建筑面积16785平方米，办学规模36个班。</t>
  </si>
  <si>
    <t>柳东新区第二实验小学</t>
  </si>
  <si>
    <t>柳东新区管委会（东城集团代建）</t>
  </si>
  <si>
    <t>用地面积约59，总建筑面积2.2万平方米，办学规模36个班。</t>
  </si>
  <si>
    <t>柳东新区第二实验中学</t>
  </si>
  <si>
    <t>用地面积约66亩，总建筑面积约3万平方米，办学规模36个班。</t>
  </si>
  <si>
    <t>北部生态新区实验小学</t>
  </si>
  <si>
    <t>用地面积约70亩，总建筑面积约3.3万平方米，办学规模48个班。</t>
  </si>
  <si>
    <t>滨江路中学</t>
  </si>
  <si>
    <t>用地面积约49亩，总建筑面积3.2万平方米，办学规模42个班。</t>
  </si>
  <si>
    <t>学院路中学</t>
  </si>
  <si>
    <t>城中区教育局</t>
  </si>
  <si>
    <t>用地面积约95亩，总建筑面积2.5万平方米，办学规模60个班。</t>
  </si>
  <si>
    <t>柳江新高中</t>
  </si>
  <si>
    <t>市教育局
柳江区政府</t>
  </si>
  <si>
    <t>用地面积约291亩，总建筑面积约11万平方米，办学规模100个班。</t>
  </si>
  <si>
    <t>广西（柳州）职业技能公共实训基地（一期）</t>
  </si>
  <si>
    <t>市人社局</t>
  </si>
  <si>
    <t>市人社局
柳东新区管委会</t>
  </si>
  <si>
    <t>总建筑面积8500平方米。</t>
  </si>
  <si>
    <t>完成设备安装。</t>
  </si>
  <si>
    <t>柳城县城东中学</t>
  </si>
  <si>
    <t>柳城县政源实业开发有限责任公司</t>
  </si>
  <si>
    <t>办学规模为60个班，在校学生3000人。</t>
  </si>
  <si>
    <t>柳城县城北小学</t>
  </si>
  <si>
    <t>柳城县教育局</t>
  </si>
  <si>
    <t>用地面积约50亩，总建筑面积约27800平方米，办学规模36个班。</t>
  </si>
  <si>
    <t>融安县高速新区第一小学</t>
  </si>
  <si>
    <t>融安县资产管理有限责任公司</t>
  </si>
  <si>
    <t>用地面积37800平方米，总建筑面积19941.28平方米，规模为48个班，在校生2400人。</t>
  </si>
  <si>
    <t>融安县高速新区第一初级中学</t>
  </si>
  <si>
    <t>融安县投资开发有限责任公司</t>
  </si>
  <si>
    <t>用地面积87542平方米，总建筑面积55937.37平方米，招生规模为69个教学班、在校生3450人。</t>
  </si>
  <si>
    <t>三江县古宜镇第三初级中学</t>
  </si>
  <si>
    <t>三江电力有限责任公司</t>
  </si>
  <si>
    <t>总建筑面积53373平方米，招生规模60个班，在校学生数3000人，其中寄宿生2700人。</t>
  </si>
  <si>
    <t>三江县民族高级中学</t>
  </si>
  <si>
    <t>三江县教育局</t>
  </si>
  <si>
    <t>总建筑面积3.8万平方米。</t>
  </si>
  <si>
    <t>二、卫生</t>
  </si>
  <si>
    <t>鹿寨县妇幼保健院妇女儿童综合楼</t>
  </si>
  <si>
    <t>鹿寨县妇幼保健院</t>
  </si>
  <si>
    <t>总建筑面积11250平方米。</t>
  </si>
  <si>
    <t>完成主体6层建设。</t>
  </si>
  <si>
    <t>三江县妇幼保健院迁建项目（一期）</t>
  </si>
  <si>
    <t>三江县妇幼保健院</t>
  </si>
  <si>
    <t>用地面积约59.19亩，一期总建筑面积11574平方米，床位100张。</t>
  </si>
  <si>
    <t>土地开挖、基础和主体施工。</t>
  </si>
  <si>
    <t>市中西医结合医院迁建项目</t>
  </si>
  <si>
    <t>市卫健委
北部生态新区管委会</t>
  </si>
  <si>
    <t>总建筑面积11万平方米，床位500张。</t>
  </si>
  <si>
    <t>完成总工程量70%。</t>
  </si>
  <si>
    <t>市红十字会医院迁建项目</t>
  </si>
  <si>
    <t>市卫健委
柳南区政府</t>
  </si>
  <si>
    <t>总建筑面积9.9万平方米，床位500张。</t>
  </si>
  <si>
    <t>完成总工程量40%。</t>
  </si>
  <si>
    <t>市儿童医院（三期）</t>
  </si>
  <si>
    <t>市儿童医院（东城集团代建）</t>
  </si>
  <si>
    <t>市卫健委
柳东新区管委会</t>
  </si>
  <si>
    <t>总建筑面积10.5万平方米。</t>
  </si>
  <si>
    <t>市燎原医院</t>
  </si>
  <si>
    <t>市卫健委
市公安局
鱼峰区政府</t>
  </si>
  <si>
    <t>总建筑面积5.3万平方米，床位600张。</t>
  </si>
  <si>
    <t>市中医医院本部业务用房修缮工程</t>
  </si>
  <si>
    <t>市中医医院</t>
  </si>
  <si>
    <t>市卫健委
城中区政府</t>
  </si>
  <si>
    <t>修缮建筑面积3.5万平方米。</t>
  </si>
  <si>
    <t>柳钢医院新门诊综合大楼</t>
  </si>
  <si>
    <t>用地面积47.28亩，新建一栋门诊综合大楼。</t>
  </si>
  <si>
    <t>完成总工程量30%。</t>
  </si>
  <si>
    <t>柳江区中医医院整体搬迁项目</t>
  </si>
  <si>
    <t>柳江区中医医院</t>
  </si>
  <si>
    <t>总建筑面积5.87万平方米，床位400张。</t>
  </si>
  <si>
    <t xml:space="preserve">
财政资金
</t>
  </si>
  <si>
    <t>柳江区人民医院内科病房、儿科病房及医技楼项目</t>
  </si>
  <si>
    <t>柳江区人民医院</t>
  </si>
  <si>
    <t>总建筑面积1.65万平方米，床位352张。</t>
  </si>
  <si>
    <t>市工人医院总院搬迁项目（一期）</t>
  </si>
  <si>
    <t>总建筑面积约21万平方米，病床1200床。</t>
  </si>
  <si>
    <t>主体竣工。</t>
  </si>
  <si>
    <t>市中医医院东院（二期）-医疗科研综合楼</t>
  </si>
  <si>
    <t>总建筑面积2.9万平方米。</t>
  </si>
  <si>
    <t>市人民医院停车楼及医疗辅助用房</t>
  </si>
  <si>
    <t>市人民医院</t>
  </si>
  <si>
    <t>总建筑面积4.4万平方米。</t>
  </si>
  <si>
    <t>鹿寨县人民医院门诊综合楼</t>
  </si>
  <si>
    <t>鹿寨县人民医院</t>
  </si>
  <si>
    <t>总建筑面积49740平方米。</t>
  </si>
  <si>
    <t>融安爱心精神病医院迁建项目</t>
  </si>
  <si>
    <t>融安县爱心医院</t>
  </si>
  <si>
    <t>用地面积22766.55平方米，总建筑面积21402.18平方米。</t>
  </si>
  <si>
    <t>融水县人民医院妇产科儿科综合楼</t>
  </si>
  <si>
    <t>融水县人民医院</t>
  </si>
  <si>
    <t>新建业务用房19500平方米。</t>
  </si>
  <si>
    <t>融水县中医医院老年病业务综合楼及附属设施项目</t>
  </si>
  <si>
    <t>融水县中医医院</t>
  </si>
  <si>
    <t>新建业务用房26250平方米。</t>
  </si>
  <si>
    <t>三江县中医医院侗医馆综合楼</t>
  </si>
  <si>
    <t>三江县中医医院</t>
  </si>
  <si>
    <t>总建筑面积14516平方米，床位150张。</t>
  </si>
  <si>
    <t>竣工交付。</t>
  </si>
  <si>
    <t>三、文化体育</t>
  </si>
  <si>
    <t>市动物园扩建</t>
  </si>
  <si>
    <t>市林业园林局
柳南区政府</t>
  </si>
  <si>
    <t>扩建动物园，建设相关配套实施，增加熊猫馆等子项，分期施工。</t>
  </si>
  <si>
    <t>完成笼舍改造。</t>
  </si>
  <si>
    <t>康和公园</t>
  </si>
  <si>
    <t>建设用地面积66亩，建设公园、绿地及配套设施。</t>
  </si>
  <si>
    <t>完成60%工程。</t>
  </si>
  <si>
    <t>市图书馆新馆</t>
  </si>
  <si>
    <t>市文广旅局
柳东新区管委会</t>
  </si>
  <si>
    <t>总建筑面积70000平方米，其中地上建筑面积60000平方米，地下建筑面积10000平方米。</t>
  </si>
  <si>
    <t>完成地上2层。</t>
  </si>
  <si>
    <t>柳东工人文化宫</t>
  </si>
  <si>
    <t>市总工会
（东城集团代建）</t>
  </si>
  <si>
    <t>市总工会
柳东新区管委会</t>
  </si>
  <si>
    <t>总建筑面积72100平方米。</t>
  </si>
  <si>
    <t>柳江区“三馆一宫”</t>
  </si>
  <si>
    <t>柳江新城管委会</t>
  </si>
  <si>
    <t>用地面积约24亩，总建筑面积4.1万平方米，新建博物馆、图书馆、文化馆、工人文化宫（职工之家）。</t>
  </si>
  <si>
    <t>鹿寨县体育中心（二期）</t>
  </si>
  <si>
    <t>总建筑面积4.18万平方米，主要建设体育馆、游泳馆、运动场及配套设施。</t>
  </si>
  <si>
    <t>开展游泳馆建设。</t>
  </si>
  <si>
    <t>柳城县东区公园</t>
  </si>
  <si>
    <t>柳城县中天城建投资有限责任公司</t>
  </si>
  <si>
    <t>在县城东区新建公园。</t>
  </si>
  <si>
    <t>完成中心广场、水系、儿童游园、环山步道、商业步行街等建设。</t>
  </si>
  <si>
    <t>三江县文化体育中心</t>
  </si>
  <si>
    <t>三江县文体广旅局</t>
  </si>
  <si>
    <t>用地面积约161.7亩，总建筑面积3.5万平方米。</t>
  </si>
  <si>
    <t>柳东新区文化广场</t>
  </si>
  <si>
    <t>总建筑面积164794平方米。</t>
  </si>
  <si>
    <t>文庙广场及驾鹤小桃源扩建工程</t>
  </si>
  <si>
    <t>市林业园林局
鱼峰区政府</t>
  </si>
  <si>
    <t>改造后小桃园面积约84000平方米，增加约26000平方米，分两期实施。</t>
  </si>
  <si>
    <t>柳州抗战纪念园综合博物馆</t>
  </si>
  <si>
    <t>市文广旅局
柳南区政府</t>
  </si>
  <si>
    <t>建设1栋综合博物馆，总建筑面积10000平方米。</t>
  </si>
  <si>
    <t>柳南区体育园</t>
  </si>
  <si>
    <t>市发改委
柳南区政府</t>
  </si>
  <si>
    <t>用地面积约154亩，室内场馆1万平方米，园区内配套设施76000平方米。</t>
  </si>
  <si>
    <t>柳江区体育公园</t>
  </si>
  <si>
    <t>用地面积520亩，主要建设运动场地。</t>
  </si>
  <si>
    <t>四、社会保障服务</t>
  </si>
  <si>
    <t>专家公寓（二期）</t>
  </si>
  <si>
    <t>用地面积10008.47平方米，总建筑面积45441.23平方米。</t>
  </si>
  <si>
    <t>完成桩基施工30%。</t>
  </si>
  <si>
    <t>龙卜公墓（A区）</t>
  </si>
  <si>
    <t>市民政局
北部生态新区管委会
柳北区政府</t>
  </si>
  <si>
    <t>用地面积约173.05亩，总建筑面积6460 平方米，建设普通墓位约2万个。</t>
  </si>
  <si>
    <t>龙卜公墓（B区）</t>
  </si>
  <si>
    <t>用地面积约99亩，建设普通墓位约2万个。</t>
  </si>
  <si>
    <t>龙汉岭林场公墓（一期）</t>
  </si>
  <si>
    <t>市民政局
柳南区政府</t>
  </si>
  <si>
    <t>公益性公墓，拟骨灰安葬墓穴4.32万个，生态安葬墓位2万个。</t>
  </si>
  <si>
    <t>百福颐养中心</t>
  </si>
  <si>
    <t>总建筑面积3.3万平方米，规划床位数500张。</t>
  </si>
  <si>
    <t>秋澜颐养中心</t>
  </si>
  <si>
    <t>建筑面积13.6万平方米。</t>
  </si>
  <si>
    <t>鱼峰区养老院</t>
  </si>
  <si>
    <t>新建鱼峰区健康大楼，床位250张；新建养老机构，床位300张。</t>
  </si>
  <si>
    <t>柳南区太阳村镇医养结合项目</t>
  </si>
  <si>
    <t>总建筑面积4.9万平方米，床位500张。</t>
  </si>
  <si>
    <t>柳东新区颐养中心</t>
  </si>
  <si>
    <t>总建筑面积6.4万平方米，床位500张。</t>
  </si>
  <si>
    <t>柳江区健康养老综合服务中心</t>
  </si>
  <si>
    <t>柳江区民政局</t>
  </si>
  <si>
    <t>建设有1200个床位的养老服务中心。</t>
  </si>
  <si>
    <t>城市档案中心</t>
  </si>
  <si>
    <t>市档案局
柳东新区管委会</t>
  </si>
  <si>
    <t>完成土地三通一平，主体工程完成20%。</t>
  </si>
  <si>
    <t>市莲花综合服务中心</t>
  </si>
  <si>
    <t>总建筑面积3.3万平方米。</t>
  </si>
  <si>
    <t>市人才公寓</t>
  </si>
  <si>
    <t>用地面积8116.26平方米，建筑面积20573平方米，共3栋，约114户。</t>
  </si>
  <si>
    <t>主体结构施工。</t>
  </si>
  <si>
    <t>柳江区兴柳综合楼</t>
  </si>
  <si>
    <t>用地面积约97.4亩，总建筑面积13万平方米。</t>
  </si>
  <si>
    <t>白云颐养中心</t>
  </si>
  <si>
    <t>装修2、16、17、18、19号楼，建设南面老年公寓，总建筑面积14万平方米。</t>
  </si>
  <si>
    <t>市民服务中心</t>
  </si>
  <si>
    <t>市审批局
柳东新区管委会</t>
  </si>
  <si>
    <t>总建筑面积19.7万平方米。</t>
  </si>
  <si>
    <t>五、棚户区改造和保障性安居</t>
  </si>
  <si>
    <t>跃进路102、104号地块棚户区改造</t>
  </si>
  <si>
    <t>新中企
柳州云星房地产开发有限公司</t>
  </si>
  <si>
    <t>总建筑面积2.4万平方米。</t>
  </si>
  <si>
    <t>征地拆迁，开展安置房建设。</t>
  </si>
  <si>
    <t>柳东新区双仁屯棚户区改造</t>
  </si>
  <si>
    <t>用地面积142.22亩，总建筑面积23.9万平方米，建设住宅1152套。</t>
  </si>
  <si>
    <t>柳东新区平地片区棚户区改造</t>
  </si>
  <si>
    <t>用地面积89.2亩，总建筑面积11.6万平方米。</t>
  </si>
  <si>
    <t>鹿寨县鹿寨镇片区棚户改造（二期）</t>
  </si>
  <si>
    <t>鹿寨县祥鹿房地产开发有限责任公司</t>
  </si>
  <si>
    <t>用地面积约109亩， 总建筑面积24.8万平方米。</t>
  </si>
  <si>
    <t>鹿寨县城南新区城中村（小屯结屯）改造</t>
  </si>
  <si>
    <t>用地面积约81664平方米，总建筑面积23.3万平方米。</t>
  </si>
  <si>
    <t>中房胜利小区四区</t>
  </si>
  <si>
    <t>总建筑面积29.2万平方米。</t>
  </si>
  <si>
    <t>中房胜利小区三区（一期）</t>
  </si>
  <si>
    <t>总建筑面积17万平方米。</t>
  </si>
  <si>
    <t>中房胜利小区五区</t>
  </si>
  <si>
    <t>总建筑面积20.7万平方米。</t>
  </si>
  <si>
    <t>中房柳铁新城（二期）</t>
  </si>
  <si>
    <t>2#，5#，7#，8#地块，总建筑面积25.8万平方米。</t>
  </si>
  <si>
    <t>北雀路84、86号棚户区改造项目</t>
  </si>
  <si>
    <t>广龙房开</t>
  </si>
  <si>
    <t>改造764户，改造面积4.3万平方米。</t>
  </si>
  <si>
    <t>3#、4#楼基本建成。</t>
  </si>
  <si>
    <t>中房中新府（原石碑坪安置房项目）</t>
  </si>
  <si>
    <t>用地面积约261亩，总建筑面积约28.4万平方米。</t>
  </si>
  <si>
    <t>中房江湾郡（原江湾村安置房项目）</t>
  </si>
  <si>
    <t>总建筑面积25.4万平。</t>
  </si>
  <si>
    <t>中房绿苑（北部生态新区安置房项目）</t>
  </si>
  <si>
    <t>总建筑面积33.5万平方米。</t>
  </si>
  <si>
    <t>中房绿景（二期）</t>
  </si>
  <si>
    <t>总建筑面积38.3万平方米。</t>
  </si>
  <si>
    <t>鹅山馨园（柳州市火车站西广场安置房项目）</t>
  </si>
  <si>
    <t>总建筑面积6.1万平方米。</t>
  </si>
  <si>
    <t>丽景馨居（柳北区立宇集团棚户区改造项目）</t>
  </si>
  <si>
    <t>总建筑面积5.28万平方米。</t>
  </si>
  <si>
    <t>室内外装修。</t>
  </si>
  <si>
    <t>温馨鸿苑（柳南区塑料厂棚户区改造）</t>
  </si>
  <si>
    <t>总建筑面积3.98万平方米。</t>
  </si>
  <si>
    <t>温馨一号</t>
  </si>
  <si>
    <t>总建筑面积61.6万平方米。</t>
  </si>
  <si>
    <t>温馨兰亭</t>
  </si>
  <si>
    <t>总建筑面积9.47万平方米，总户数511户。</t>
  </si>
  <si>
    <t>红桥馨城（二期）棚户区改造安置项目</t>
  </si>
  <si>
    <t>总建筑面积5.93万平方米。</t>
  </si>
  <si>
    <t>主体封顶。</t>
  </si>
  <si>
    <t>水南华庭（二期）</t>
  </si>
  <si>
    <t>鱼峰区政府
市住建局</t>
  </si>
  <si>
    <t>总建筑面积30.74万平米，安置房约3237套。</t>
  </si>
  <si>
    <t>地下室及主体施工</t>
  </si>
  <si>
    <t>板栗园新苑</t>
  </si>
  <si>
    <t>安居公司</t>
  </si>
  <si>
    <t>总建筑面积9万平方米。</t>
  </si>
  <si>
    <t>祥源大地</t>
  </si>
  <si>
    <t>总建筑面积78.37万平方米。</t>
  </si>
  <si>
    <t>AB地块竣工验，CD地块完成主体工程。</t>
  </si>
  <si>
    <t>祥源文城华都</t>
  </si>
  <si>
    <t>总建筑面积19.9万平方米。</t>
  </si>
  <si>
    <t>完成CY-4地块地下室施工。</t>
  </si>
  <si>
    <t>祥源翡翠湾</t>
  </si>
  <si>
    <t>总建筑面积5.8万平方米。</t>
  </si>
  <si>
    <t>白露村城中村改造</t>
  </si>
  <si>
    <t>柳州汇东投资开发公司</t>
  </si>
  <si>
    <t>总建筑面积125万平方米。</t>
  </si>
  <si>
    <t>启动一期安置房建设。</t>
  </si>
  <si>
    <t>马厂村城中村改造</t>
  </si>
  <si>
    <t>马厂村城中村
改造投资公司</t>
  </si>
  <si>
    <t>总建筑面积106万平方米。</t>
  </si>
  <si>
    <t>白沙村城中村改造</t>
  </si>
  <si>
    <t>绿城集团</t>
  </si>
  <si>
    <t>总建筑面积101万平方米。</t>
  </si>
  <si>
    <t>安置地块全面开工建设。</t>
  </si>
  <si>
    <t>牛车坪城中村改造</t>
  </si>
  <si>
    <t>城中区政府
市住建局</t>
  </si>
  <si>
    <t>总建筑面积49万平方米。</t>
  </si>
  <si>
    <t>1#2#标装修完成60%，3#4#标竣工验收。</t>
  </si>
  <si>
    <t>天山公园及周边城中村改造</t>
  </si>
  <si>
    <t>用地面积11万平方米。</t>
  </si>
  <si>
    <t>A地块竣工验收，B地块基本完工</t>
  </si>
  <si>
    <t>柳东新区六座棚户区改造项目（南部五期）</t>
  </si>
  <si>
    <t>总建筑面积12.3万平方米。</t>
  </si>
  <si>
    <t>建设地下室。</t>
  </si>
  <si>
    <t>柳东新区南庆安置区</t>
  </si>
  <si>
    <t>总建筑面积84.4万平方米。</t>
  </si>
  <si>
    <t>柳东新区南部片区居住安置（四期）</t>
  </si>
  <si>
    <t>总建筑面积26.34万平方米。</t>
  </si>
  <si>
    <t>完成主体装修50%。</t>
  </si>
  <si>
    <t>祥和雅苑</t>
  </si>
  <si>
    <t>总建筑面积36万平方米。</t>
  </si>
  <si>
    <t>祥鹅佳苑</t>
  </si>
  <si>
    <t>总建筑面积47.8万平方米。</t>
  </si>
  <si>
    <t>柳江区城中村棚户区改造（三期）--进德片区回建安置房项目</t>
  </si>
  <si>
    <t>总建筑面积15.96万平方米。</t>
  </si>
  <si>
    <t>柳江新城区回建安置房项目（A、B、C、D）</t>
  </si>
  <si>
    <t>总建筑面积约36.3万平方米，总套数约1440套。</t>
  </si>
  <si>
    <t>建设项目主体。</t>
  </si>
  <si>
    <t>柳城县大埔镇靖西村棚户区（一期）改造工程</t>
  </si>
  <si>
    <t>柳城县政兴市政投资有限责任公司</t>
  </si>
  <si>
    <t>棚户区改造安置802户。</t>
  </si>
  <si>
    <t>完成802套安置房建设。</t>
  </si>
  <si>
    <t>柳城县大埔镇正殿村棚户区（一期）改造工程</t>
  </si>
  <si>
    <t>棚户区改造安置472户。</t>
  </si>
  <si>
    <t>完成472套安置房建设。</t>
  </si>
  <si>
    <t>鹿寨县片区棚户区改造项目</t>
  </si>
  <si>
    <t>鹿寨县祥鹿投资公司</t>
  </si>
  <si>
    <t>异地集中建设2120套棚户区改造安置住房，总建筑面积约20万平方米。</t>
  </si>
  <si>
    <t>完成主体封顶。</t>
  </si>
  <si>
    <t>和悦馨城（鱼峰区灯泡厂棚户区改造）</t>
  </si>
  <si>
    <t>总建筑面积5.19万平方米。</t>
  </si>
  <si>
    <t>碧芙蓉小区棚户区改造项目</t>
  </si>
  <si>
    <t>总建筑面积35.97万平方米，建设住宅约1340套。</t>
  </si>
  <si>
    <t>静兰独秀苑（三期）</t>
  </si>
  <si>
    <t>总建筑面积约26.4万平方米。</t>
  </si>
  <si>
    <t>柳州市水域整治项目配套棚户区改造</t>
  </si>
  <si>
    <t>改造969户，改造面积9.69万平方米。</t>
  </si>
  <si>
    <t>除1#楼外其余楼栋竣工验收。</t>
  </si>
  <si>
    <t>丽景嘉苑</t>
  </si>
  <si>
    <t>总建筑面积15.32万平方米。</t>
  </si>
  <si>
    <t>山居馨苑</t>
  </si>
  <si>
    <t>总建筑面积6.56万平方米。</t>
  </si>
  <si>
    <t>三江县大洲岛棚户区改造项目</t>
  </si>
  <si>
    <t>总建筑面积11.6万平方米。</t>
  </si>
  <si>
    <t>盘古安置</t>
  </si>
  <si>
    <t>总建筑面积8.5万平方米。</t>
  </si>
  <si>
    <t>基本完工。</t>
  </si>
  <si>
    <t>莲花城</t>
  </si>
  <si>
    <t>总建筑面积13.7万平方米。</t>
  </si>
  <si>
    <t>一、生态建设</t>
  </si>
  <si>
    <t>北部生态新区生态农业示范园基础设施项目（二期）</t>
  </si>
  <si>
    <t>用地面积约8528.1亩。</t>
  </si>
  <si>
    <t>柳东新区科技园山体、科技园小游园、南寨山生态覆绿工程</t>
  </si>
  <si>
    <t>用地面积约614.25亩。</t>
  </si>
  <si>
    <t>柳东新区科技园山体、科技园小游园开工建设。</t>
  </si>
  <si>
    <t>柳东新区平地山生态覆绿工程</t>
  </si>
  <si>
    <t>用地面积约559.95亩。</t>
  </si>
  <si>
    <t>柳东新区老虎岭、狮子岭生态覆绿工程</t>
  </si>
  <si>
    <t>用地面积约797.25亩。</t>
  </si>
  <si>
    <t>古亭山森林公园景观提升改造项目</t>
  </si>
  <si>
    <t>市林业园林局
北部生态新区管委会</t>
  </si>
  <si>
    <t>新建道路、景观、临时停车场、山顶改造、服务区及配套设施。</t>
  </si>
  <si>
    <t>开工建设，完成工程量20%。</t>
  </si>
  <si>
    <t>白露片区路网白露大道（一期）配套项目景观提升工程</t>
  </si>
  <si>
    <t>全长2856.666米，进行道路两侧30米范围内的绿化景观提升工程，用地面积约15.29万平方米。</t>
  </si>
  <si>
    <t>柳江区乡村振兴生态环境建设项目（一期）</t>
  </si>
  <si>
    <t>按20年一遇的标准设防，对柳江新城区的九曲河、龙珠河、保村河、进德河、三千河等流域进行整治、河岸河堤改造、景观绿化等。</t>
  </si>
  <si>
    <t>融安县东圩沟生态治理项目</t>
  </si>
  <si>
    <t>融安县华厦水务投资开发有限责任公司</t>
  </si>
  <si>
    <t>河道治理总长4.69公里，河道清淤106500立方米，景观提升9500平方米，河道生物处理47753平方米。</t>
  </si>
  <si>
    <t>沙塘至沙埔道路景观提升工程</t>
  </si>
  <si>
    <t>市林业园林局
北部生态新区管委会
柳北区政府</t>
  </si>
  <si>
    <t>用地面积264.2亩，其中绿化用地229.5亩。</t>
  </si>
  <si>
    <t>北部生态新区生态农业示范园（一期）</t>
  </si>
  <si>
    <t>北部生态新区管委会
柳北区政府
市林业园林局</t>
  </si>
  <si>
    <t>用地面积503.7亩，配套服务设施用房面积约11140平方米。</t>
  </si>
  <si>
    <t>宜居大道（一期）景观提升工程</t>
  </si>
  <si>
    <t>用地面积187.12亩，绿化面积115287.36平方米、道路及铺装面积8720.00平方米。</t>
  </si>
  <si>
    <t>北进路中段（古灵大道至三合大道）景观提升工程</t>
  </si>
  <si>
    <t>项目主要建设内容包含土方平整、景观绿化工程、景观步道及铺装、其它附属设施等。</t>
  </si>
  <si>
    <t>北进路北段（国道G209至三合大道）景观提升工程</t>
  </si>
  <si>
    <t>用地面积173306平方米，绿化面积151566平方米。</t>
  </si>
  <si>
    <t>江湾大道（滨江路至北进路）景观提升工程</t>
  </si>
  <si>
    <t>绿化面积约32万平方米，道路及铺装面积约3.5万万平方米。</t>
  </si>
  <si>
    <t>三合大道（滨江路至双沙路）景观提升工程</t>
  </si>
  <si>
    <t>总绿化面积约175100平方米。</t>
  </si>
  <si>
    <t>古灵大道（滨江路至双沙路）景观提升工程</t>
  </si>
  <si>
    <t>总绿化面积约189000平方米，道路及铺装面积约18800万平方米。</t>
  </si>
  <si>
    <t>古灵大道东段（G209至北进路）景观提升工程</t>
  </si>
  <si>
    <t>总用地面积约10万平方米，其中绿化面积约9万平方米。</t>
  </si>
  <si>
    <t>三合大道东段（双沙路至北进路）景观提升工程</t>
  </si>
  <si>
    <t>总用地面积约24万平方米，其中绿化面积约22万平方米。</t>
  </si>
  <si>
    <t>柳长路（北环高速至杨柳路）景观提升工程</t>
  </si>
  <si>
    <t>总用地面积71534.96平方米，其中景观绿化面积68844.96平方米、园路及铺装场地用地2500.00平方米。</t>
  </si>
  <si>
    <t>北部生态新区桉树林区生态修复工程</t>
  </si>
  <si>
    <t>总规模面积为2996公顷。</t>
  </si>
  <si>
    <t>北部生态新区沙塘河河道整治及生态环境治理工程</t>
  </si>
  <si>
    <t>河道约24公里，其中沙塘河干流长约15公里，沙塘河支流长约9公里。</t>
  </si>
  <si>
    <t>完成前期工作，开工建设。</t>
  </si>
  <si>
    <t>柳东新区官塘片滨江生态湿地公园</t>
  </si>
  <si>
    <t>柳东新区管委会
市林业园林局</t>
  </si>
  <si>
    <t>绿化面积214公顷，包含景观工程及慢行系统工程。</t>
  </si>
  <si>
    <t>开工建设，完成主体30%。</t>
  </si>
  <si>
    <t>柳东新区公共绿地（一期）景观工程</t>
  </si>
  <si>
    <t>包含东环城大道等21条道路道外公共绿地绿化工程。</t>
  </si>
  <si>
    <t>完成大学西，会展南，东环城大道公共绿地建设</t>
  </si>
  <si>
    <t>柳东新区核心区水系补水综合整治景观工程</t>
  </si>
  <si>
    <t>总长8.731公里，面积约515.4亩。</t>
  </si>
  <si>
    <t>完成莫道江南支段景观工程20%工程量。</t>
  </si>
  <si>
    <t>北进路(北外环路至古灵大道)景观提升工程</t>
  </si>
  <si>
    <t>绿化面积148132平方米。</t>
  </si>
  <si>
    <t>柳州市紫荆花园</t>
  </si>
  <si>
    <t>市林业园林局
城中区政府</t>
  </si>
  <si>
    <t>用地面积750亩，总建筑面积约2.32万平方米。</t>
  </si>
  <si>
    <t>滨江西路壶西大桥至白露大桥段绿道工程</t>
  </si>
  <si>
    <t>市林业园林局
柳北区政府</t>
  </si>
  <si>
    <t>全长约5.32公里，宽度4.5米。</t>
  </si>
  <si>
    <t>竣工使用。</t>
  </si>
  <si>
    <t>河东堤文昌桥至壶东桥上下游河岸护坡及生态修复工程</t>
  </si>
  <si>
    <t>市水利局</t>
  </si>
  <si>
    <t>对防洪工程河东堤修复。</t>
  </si>
  <si>
    <t>柳江区岜公塘湿地公园</t>
  </si>
  <si>
    <t>用地面积约1610亩。</t>
  </si>
  <si>
    <t>项目竣工。</t>
  </si>
  <si>
    <t>广西柳州汽车城坪龙防洪排涝滞洪区综合整治工程</t>
  </si>
  <si>
    <t>区域面积642.6亩，其中景观绿化用地面积约380.8亩。</t>
  </si>
  <si>
    <t>二、节能减排</t>
  </si>
  <si>
    <t>水环境治理项目</t>
  </si>
  <si>
    <t>水务集团</t>
  </si>
  <si>
    <t>市住建局
涉城区政府</t>
  </si>
  <si>
    <t>新增污水处理能力6.5万立方米/日，提标改造规模70.5万立方米/日，新增污泥处置能力300立方米/日，新建污水管网3公里，污水提升泵站1座。</t>
  </si>
  <si>
    <t>柳太路生活垃圾转运站</t>
  </si>
  <si>
    <t>市环卫处</t>
  </si>
  <si>
    <t>市执法局
柳南区政府</t>
  </si>
  <si>
    <t>用地面积约11136平方米，规划近期转运生活垃圾450吨/日，远期600吨/日。</t>
  </si>
  <si>
    <t>上级资金财政资金</t>
  </si>
  <si>
    <t>江口工业园固体废物综合处置项目</t>
  </si>
  <si>
    <t>柳州新宇荣凯固体废物处置有限公司</t>
  </si>
  <si>
    <t>分两期建设，一期达产后焚烧处置规模4万吨/年，物化处理0.9万吨/年，稳定化/固化处理和安全填埋处理规模3万吨/年，设置安全填埋库容30万立方米。</t>
  </si>
  <si>
    <t>石碑坪镇污水处理工程</t>
  </si>
  <si>
    <t>市住建局
北部生态新区管委会</t>
  </si>
  <si>
    <t>新建一座日处理规模1万立方米的污水处理厂，新建污水管网12公里。</t>
  </si>
  <si>
    <t>厂区及管网施工。</t>
  </si>
  <si>
    <t>太阳村镇污水处理工程</t>
  </si>
  <si>
    <t>新建一座日处理规模0.3万立方米的污水处理厂，新建污水管网6公里。</t>
  </si>
  <si>
    <t>柳东新区官塘片区污水处理工程</t>
  </si>
  <si>
    <t>市住建局
柳东新区管委会</t>
  </si>
  <si>
    <t>新建一座日处理规模4万立方米的污水处理厂，新建污水管网33公里。</t>
  </si>
  <si>
    <t>完善截污管网建设。</t>
  </si>
  <si>
    <t>柳州市生活垃圾焚烧处理工程</t>
  </si>
  <si>
    <t>市执法局
鱼峰区政府</t>
  </si>
  <si>
    <t>日处理生活垃圾3000吨，建设4条750吨/日焚烧线。</t>
  </si>
  <si>
    <t>开展土建施工，完成设备采购。</t>
  </si>
  <si>
    <t>柳州市立冲沟生活垃圾无害化处理（二期）项目</t>
  </si>
  <si>
    <t>新建多功能填埋场（包含生活垃圾应急填埋区、飞灰填埋区及危险废物填埋区）、渗滤液处理厂及危险废物处置中心。</t>
  </si>
  <si>
    <t>完成渗滤液处理厂及生活垃圾应急填埋区、飞灰填埋区建设。</t>
  </si>
  <si>
    <t>欧阳岭生活垃圾转运站</t>
  </si>
  <si>
    <t>市执法局</t>
  </si>
  <si>
    <t>市执法局
柳北区政府</t>
  </si>
  <si>
    <t>近期转运生活垃圾600吨/日，远期900 吨/日。</t>
  </si>
  <si>
    <t>南环路生活垃圾转运站</t>
  </si>
  <si>
    <t>市执法局
柳江区政府</t>
  </si>
  <si>
    <t>近期转运生活垃圾1200吨/日，远期1500吨/日。</t>
  </si>
  <si>
    <t>柳州市城郊污水收集系统工程</t>
  </si>
  <si>
    <t>新建污水管网156.8公里，污水提升泵站4座，整治竹鹅溪河道6.1公里。</t>
  </si>
  <si>
    <t>2011-2020</t>
  </si>
  <si>
    <t>柳州市餐厨垃圾资源化利用和无害化处理工程</t>
  </si>
  <si>
    <t>新建餐厨垃圾处理厂及配套收运系统，日处理餐厨垃圾200吨、餐厨废弃油脂20吨。</t>
  </si>
  <si>
    <t>柳州静脉产业园近期项目基础设施建设项目</t>
  </si>
  <si>
    <t>用地面积约27万平方米，新建5条园区道路，实施园区近期项目地块场地平整,建设配套用房。</t>
  </si>
  <si>
    <t>荣途环保（融水）城乡生活垃圾资源化处理项目</t>
  </si>
  <si>
    <t>融水荣途环保科技有限公司</t>
  </si>
  <si>
    <r>
      <rPr>
        <sz val="12"/>
        <rFont val="宋体"/>
        <charset val="134"/>
      </rPr>
      <t>用地面积</t>
    </r>
    <r>
      <rPr>
        <sz val="12"/>
        <rFont val="Times New Roman"/>
        <charset val="134"/>
      </rPr>
      <t>80.3</t>
    </r>
    <r>
      <rPr>
        <sz val="12"/>
        <rFont val="宋体"/>
        <charset val="134"/>
      </rPr>
      <t>亩，新建一座联合厂房、制肥车间、污水处理区、仓库、科研中心、员工宿舍、综合办公楼、农肥实验展示区等。</t>
    </r>
  </si>
</sst>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_ "/>
  </numFmts>
  <fonts count="32">
    <font>
      <sz val="11"/>
      <color theme="1"/>
      <name val="宋体"/>
      <charset val="134"/>
      <scheme val="minor"/>
    </font>
    <font>
      <b/>
      <sz val="12"/>
      <name val="宋体"/>
      <charset val="134"/>
      <scheme val="minor"/>
    </font>
    <font>
      <sz val="12"/>
      <name val="宋体"/>
      <charset val="134"/>
      <scheme val="minor"/>
    </font>
    <font>
      <sz val="11"/>
      <name val="宋体"/>
      <charset val="134"/>
      <scheme val="minor"/>
    </font>
    <font>
      <sz val="14"/>
      <name val="宋体"/>
      <charset val="134"/>
      <scheme val="minor"/>
    </font>
    <font>
      <b/>
      <sz val="24"/>
      <name val="宋体"/>
      <charset val="134"/>
      <scheme val="minor"/>
    </font>
    <font>
      <sz val="11"/>
      <color theme="0"/>
      <name val="宋体"/>
      <charset val="134"/>
      <scheme val="minor"/>
    </font>
    <font>
      <sz val="12"/>
      <name val="宋体"/>
      <charset val="134"/>
    </font>
    <font>
      <sz val="11"/>
      <color theme="0"/>
      <name val="宋体"/>
      <charset val="0"/>
      <scheme val="minor"/>
    </font>
    <font>
      <sz val="11"/>
      <color theme="1"/>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indexed="8"/>
      <name val="宋体"/>
      <charset val="134"/>
    </font>
    <font>
      <b/>
      <sz val="11"/>
      <color rgb="FFFFFFFF"/>
      <name val="宋体"/>
      <charset val="0"/>
      <scheme val="minor"/>
    </font>
    <font>
      <i/>
      <sz val="11"/>
      <color rgb="FF7F7F7F"/>
      <name val="宋体"/>
      <charset val="0"/>
      <scheme val="minor"/>
    </font>
    <font>
      <u/>
      <sz val="11"/>
      <color rgb="FF800080"/>
      <name val="宋体"/>
      <charset val="0"/>
      <scheme val="minor"/>
    </font>
    <font>
      <sz val="10"/>
      <name val="Arial"/>
      <charset val="0"/>
    </font>
    <font>
      <sz val="12"/>
      <name val="Times New Roman"/>
      <charset val="0"/>
    </font>
    <font>
      <b/>
      <sz val="18"/>
      <name val="Times New Roman"/>
      <charset val="134"/>
    </font>
    <font>
      <sz val="12"/>
      <name val="Times New Roman"/>
      <charset val="134"/>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63">
    <xf numFmtId="0" fontId="0" fillId="0" borderId="0">
      <alignment vertical="center"/>
    </xf>
    <xf numFmtId="42" fontId="0" fillId="0" borderId="0" applyFont="0" applyFill="0" applyBorder="0" applyAlignment="0" applyProtection="0">
      <alignment vertical="center"/>
    </xf>
    <xf numFmtId="0" fontId="9" fillId="19" borderId="0" applyNumberFormat="0" applyBorder="0" applyAlignment="0" applyProtection="0">
      <alignment vertical="center"/>
    </xf>
    <xf numFmtId="0" fontId="12" fillId="6" borderId="6" applyNumberFormat="0" applyAlignment="0" applyProtection="0">
      <alignment vertical="center"/>
    </xf>
    <xf numFmtId="44" fontId="0" fillId="0" borderId="0" applyFont="0" applyFill="0" applyBorder="0" applyAlignment="0" applyProtection="0">
      <alignment vertical="center"/>
    </xf>
    <xf numFmtId="0" fontId="24" fillId="0" borderId="0">
      <alignment vertical="center"/>
    </xf>
    <xf numFmtId="41" fontId="0" fillId="0" borderId="0" applyFont="0" applyFill="0" applyBorder="0" applyAlignment="0" applyProtection="0">
      <alignment vertical="center"/>
    </xf>
    <xf numFmtId="0" fontId="9" fillId="12"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8" fillId="21"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5" borderId="5" applyNumberFormat="0" applyFont="0" applyAlignment="0" applyProtection="0">
      <alignment vertical="center"/>
    </xf>
    <xf numFmtId="0" fontId="8" fillId="29"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lignment vertical="center"/>
    </xf>
    <xf numFmtId="0" fontId="26" fillId="0" borderId="0" applyNumberFormat="0" applyFill="0" applyBorder="0" applyAlignment="0" applyProtection="0">
      <alignment vertical="center"/>
    </xf>
    <xf numFmtId="0" fontId="11" fillId="0" borderId="4" applyNumberFormat="0" applyFill="0" applyAlignment="0" applyProtection="0">
      <alignment vertical="center"/>
    </xf>
    <xf numFmtId="0" fontId="17" fillId="0" borderId="4" applyNumberFormat="0" applyFill="0" applyAlignment="0" applyProtection="0">
      <alignment vertical="center"/>
    </xf>
    <xf numFmtId="0" fontId="8" fillId="11" borderId="0" applyNumberFormat="0" applyBorder="0" applyAlignment="0" applyProtection="0">
      <alignment vertical="center"/>
    </xf>
    <xf numFmtId="0" fontId="21" fillId="0" borderId="9" applyNumberFormat="0" applyFill="0" applyAlignment="0" applyProtection="0">
      <alignment vertical="center"/>
    </xf>
    <xf numFmtId="0" fontId="8" fillId="28" borderId="0" applyNumberFormat="0" applyBorder="0" applyAlignment="0" applyProtection="0">
      <alignment vertical="center"/>
    </xf>
    <xf numFmtId="0" fontId="16" fillId="10" borderId="8" applyNumberFormat="0" applyAlignment="0" applyProtection="0">
      <alignment vertical="center"/>
    </xf>
    <xf numFmtId="0" fontId="20" fillId="10" borderId="6" applyNumberFormat="0" applyAlignment="0" applyProtection="0">
      <alignment vertical="center"/>
    </xf>
    <xf numFmtId="0" fontId="25" fillId="26" borderId="10" applyNumberFormat="0" applyAlignment="0" applyProtection="0">
      <alignment vertical="center"/>
    </xf>
    <xf numFmtId="0" fontId="9" fillId="32" borderId="0" applyNumberFormat="0" applyBorder="0" applyAlignment="0" applyProtection="0">
      <alignment vertical="center"/>
    </xf>
    <xf numFmtId="0" fontId="8" fillId="17" borderId="0" applyNumberFormat="0" applyBorder="0" applyAlignment="0" applyProtection="0">
      <alignment vertical="center"/>
    </xf>
    <xf numFmtId="0" fontId="10" fillId="0" borderId="3" applyNumberFormat="0" applyFill="0" applyAlignment="0" applyProtection="0">
      <alignment vertical="center"/>
    </xf>
    <xf numFmtId="0" fontId="15" fillId="0" borderId="7" applyNumberFormat="0" applyFill="0" applyAlignment="0" applyProtection="0">
      <alignment vertical="center"/>
    </xf>
    <xf numFmtId="0" fontId="7" fillId="0" borderId="0"/>
    <xf numFmtId="0" fontId="19" fillId="16" borderId="0" applyNumberFormat="0" applyBorder="0" applyAlignment="0" applyProtection="0">
      <alignment vertical="center"/>
    </xf>
    <xf numFmtId="0" fontId="14" fillId="9" borderId="0" applyNumberFormat="0" applyBorder="0" applyAlignment="0" applyProtection="0">
      <alignment vertical="center"/>
    </xf>
    <xf numFmtId="0" fontId="7" fillId="0" borderId="0">
      <alignment vertical="center"/>
    </xf>
    <xf numFmtId="0" fontId="9" fillId="18" borderId="0" applyNumberFormat="0" applyBorder="0" applyAlignment="0" applyProtection="0">
      <alignment vertical="center"/>
    </xf>
    <xf numFmtId="0" fontId="8" fillId="15" borderId="0" applyNumberFormat="0" applyBorder="0" applyAlignment="0" applyProtection="0">
      <alignment vertical="center"/>
    </xf>
    <xf numFmtId="0" fontId="7" fillId="0" borderId="0"/>
    <xf numFmtId="0" fontId="9" fillId="25" borderId="0" applyNumberFormat="0" applyBorder="0" applyAlignment="0" applyProtection="0">
      <alignment vertical="center"/>
    </xf>
    <xf numFmtId="0" fontId="9" fillId="4" borderId="0" applyNumberFormat="0" applyBorder="0" applyAlignment="0" applyProtection="0">
      <alignment vertical="center"/>
    </xf>
    <xf numFmtId="0" fontId="29" fillId="0" borderId="0"/>
    <xf numFmtId="0" fontId="9" fillId="31" borderId="0" applyNumberFormat="0" applyBorder="0" applyAlignment="0" applyProtection="0">
      <alignment vertical="center"/>
    </xf>
    <xf numFmtId="0" fontId="9" fillId="24" borderId="0" applyNumberFormat="0" applyBorder="0" applyAlignment="0" applyProtection="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7" fillId="0" borderId="0">
      <alignment vertical="center"/>
    </xf>
    <xf numFmtId="0" fontId="9" fillId="30" borderId="0" applyNumberFormat="0" applyBorder="0" applyAlignment="0" applyProtection="0">
      <alignment vertical="center"/>
    </xf>
    <xf numFmtId="0" fontId="9" fillId="23" borderId="0" applyNumberFormat="0" applyBorder="0" applyAlignment="0" applyProtection="0">
      <alignment vertical="center"/>
    </xf>
    <xf numFmtId="0" fontId="8" fillId="2" borderId="0" applyNumberFormat="0" applyBorder="0" applyAlignment="0" applyProtection="0">
      <alignment vertical="center"/>
    </xf>
    <xf numFmtId="0" fontId="9" fillId="8" borderId="0" applyNumberFormat="0" applyBorder="0" applyAlignment="0" applyProtection="0">
      <alignment vertical="center"/>
    </xf>
    <xf numFmtId="0" fontId="8" fillId="20" borderId="0" applyNumberFormat="0" applyBorder="0" applyAlignment="0" applyProtection="0">
      <alignment vertical="center"/>
    </xf>
    <xf numFmtId="0" fontId="8" fillId="13" borderId="0" applyNumberFormat="0" applyBorder="0" applyAlignment="0" applyProtection="0">
      <alignment vertical="center"/>
    </xf>
    <xf numFmtId="0" fontId="7" fillId="0" borderId="0"/>
    <xf numFmtId="0" fontId="9" fillId="22" borderId="0" applyNumberFormat="0" applyBorder="0" applyAlignment="0" applyProtection="0">
      <alignment vertical="center"/>
    </xf>
    <xf numFmtId="0" fontId="8" fillId="27" borderId="0" applyNumberFormat="0" applyBorder="0" applyAlignment="0" applyProtection="0">
      <alignment vertical="center"/>
    </xf>
    <xf numFmtId="0" fontId="7" fillId="0" borderId="0"/>
    <xf numFmtId="0" fontId="30" fillId="0" borderId="0"/>
    <xf numFmtId="0" fontId="28" fillId="0" borderId="0"/>
    <xf numFmtId="0" fontId="7" fillId="0" borderId="0"/>
    <xf numFmtId="0" fontId="7" fillId="0" borderId="0"/>
    <xf numFmtId="0" fontId="7" fillId="0" borderId="0"/>
  </cellStyleXfs>
  <cellXfs count="4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3" fillId="0" borderId="0" xfId="0" applyFont="1" applyFill="1">
      <alignment vertical="center"/>
    </xf>
    <xf numFmtId="0" fontId="1"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center" vertical="center" wrapTex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176" fontId="5" fillId="0" borderId="0" xfId="0" applyNumberFormat="1" applyFont="1" applyFill="1" applyAlignment="1">
      <alignment horizontal="center" vertical="center"/>
    </xf>
    <xf numFmtId="176" fontId="3" fillId="0" borderId="0" xfId="0" applyNumberFormat="1" applyFont="1" applyFill="1" applyAlignment="1">
      <alignment horizontal="center"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center" vertical="center" wrapText="1"/>
    </xf>
    <xf numFmtId="176" fontId="1" fillId="0" borderId="1" xfId="0" applyNumberFormat="1" applyFont="1" applyFill="1" applyBorder="1" applyAlignment="1">
      <alignment horizontal="right" vertical="center" wrapText="1"/>
    </xf>
    <xf numFmtId="176" fontId="2" fillId="0" borderId="1" xfId="0" applyNumberFormat="1" applyFont="1" applyFill="1" applyBorder="1" applyAlignment="1">
      <alignment horizontal="righ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right"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176" fontId="2" fillId="0" borderId="1" xfId="0" applyNumberFormat="1" applyFont="1" applyFill="1" applyBorder="1">
      <alignment vertical="center"/>
    </xf>
    <xf numFmtId="176" fontId="2" fillId="0" borderId="1" xfId="0" applyNumberFormat="1" applyFont="1" applyFill="1" applyBorder="1" applyAlignment="1">
      <alignment horizontal="right" vertical="center"/>
    </xf>
    <xf numFmtId="0" fontId="6" fillId="0" borderId="0" xfId="0" applyFont="1" applyFill="1" applyAlignment="1">
      <alignment horizontal="center" vertical="center" wrapText="1"/>
    </xf>
    <xf numFmtId="0" fontId="2" fillId="0" borderId="1" xfId="0" applyFont="1" applyFill="1" applyBorder="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vertical="center"/>
    </xf>
    <xf numFmtId="176" fontId="1" fillId="0" borderId="1" xfId="0" applyNumberFormat="1" applyFont="1" applyFill="1" applyBorder="1">
      <alignment vertical="center"/>
    </xf>
    <xf numFmtId="0" fontId="7" fillId="0" borderId="1" xfId="0" applyFont="1" applyFill="1" applyBorder="1" applyAlignment="1">
      <alignment vertical="center" wrapText="1"/>
    </xf>
    <xf numFmtId="0" fontId="2" fillId="0" borderId="1" xfId="39"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39" applyFont="1" applyFill="1" applyBorder="1" applyAlignment="1">
      <alignment horizontal="left" vertical="center" wrapText="1"/>
    </xf>
    <xf numFmtId="0" fontId="1" fillId="0" borderId="1" xfId="0" applyFont="1" applyFill="1" applyBorder="1">
      <alignment vertical="center"/>
    </xf>
    <xf numFmtId="0" fontId="7"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7" fillId="0" borderId="1" xfId="0" applyFont="1" applyFill="1" applyBorder="1" applyAlignment="1">
      <alignment horizontal="left" vertical="center" wrapText="1"/>
    </xf>
    <xf numFmtId="176" fontId="7" fillId="0" borderId="1" xfId="0" applyNumberFormat="1" applyFont="1" applyFill="1" applyBorder="1" applyAlignment="1">
      <alignment horizontal="right"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0 11"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常规 27" xfId="33"/>
    <cellStyle name="好" xfId="34" builtinId="26"/>
    <cellStyle name="适中" xfId="35" builtinId="28"/>
    <cellStyle name="常规 42 4" xfId="36"/>
    <cellStyle name="20% - 强调文字颜色 5" xfId="37" builtinId="46"/>
    <cellStyle name="强调文字颜色 1" xfId="38" builtinId="29"/>
    <cellStyle name="常规 42" xfId="39"/>
    <cellStyle name="20% - 强调文字颜色 1" xfId="40" builtinId="30"/>
    <cellStyle name="40% - 强调文字颜色 1" xfId="41" builtinId="31"/>
    <cellStyle name="常规_附件2-7" xfId="42"/>
    <cellStyle name="20% - 强调文字颜色 2" xfId="43" builtinId="34"/>
    <cellStyle name="40% - 强调文字颜色 2" xfId="44" builtinId="35"/>
    <cellStyle name="强调文字颜色 3" xfId="45" builtinId="37"/>
    <cellStyle name="强调文字颜色 4" xfId="46" builtinId="41"/>
    <cellStyle name="常规 42 3" xfId="47"/>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0,0&#13;&#10;NA&#13;&#10;" xfId="54"/>
    <cellStyle name="40% - 强调文字颜色 6" xfId="55" builtinId="51"/>
    <cellStyle name="60% - 强调文字颜色 6" xfId="56" builtinId="52"/>
    <cellStyle name="0,0&#13;&#10;NA&#13;&#10; 12" xfId="57"/>
    <cellStyle name="0,0_x000d_&#10;NA_x000d_&#10;" xfId="58"/>
    <cellStyle name="样式 1" xfId="59"/>
    <cellStyle name="常规 42 3 2" xfId="60"/>
    <cellStyle name="常规_重大工程基本情况表0318" xfId="61"/>
    <cellStyle name="常规 3 5" xfId="6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97"/>
  <sheetViews>
    <sheetView tabSelected="1" view="pageBreakPreview" zoomScale="85" zoomScaleNormal="70" zoomScaleSheetLayoutView="85" workbookViewId="0">
      <pane xSplit="2" ySplit="4" topLeftCell="C705" activePane="bottomRight" state="frozen"/>
      <selection/>
      <selection pane="topRight"/>
      <selection pane="bottomLeft"/>
      <selection pane="bottomRight" activeCell="F18" sqref="F18"/>
    </sheetView>
  </sheetViews>
  <sheetFormatPr defaultColWidth="9" defaultRowHeight="13.5"/>
  <cols>
    <col min="1" max="1" width="7.625" style="5" customWidth="1"/>
    <col min="2" max="2" width="31.625" style="6" customWidth="1"/>
    <col min="3" max="4" width="20.625" style="7" customWidth="1"/>
    <col min="5" max="5" width="16" style="5" customWidth="1"/>
    <col min="6" max="6" width="44.125" style="6" customWidth="1"/>
    <col min="7" max="7" width="11.625" style="8" customWidth="1"/>
    <col min="8" max="8" width="13.375" style="9" customWidth="1"/>
    <col min="9" max="9" width="10.625" style="7" customWidth="1"/>
    <col min="10" max="10" width="10.375" style="5" customWidth="1"/>
    <col min="11" max="11" width="19.625" style="6" customWidth="1"/>
    <col min="12" max="12" width="7.2" style="5" customWidth="1"/>
    <col min="13" max="16379" width="49.9916666666667" style="3"/>
    <col min="16380" max="16384" width="9" style="3"/>
  </cols>
  <sheetData>
    <row r="1" ht="18.75" spans="1:1">
      <c r="A1" s="10" t="s">
        <v>0</v>
      </c>
    </row>
    <row r="2" ht="31.5" spans="1:12">
      <c r="A2" s="11" t="s">
        <v>1</v>
      </c>
      <c r="B2" s="12"/>
      <c r="C2" s="12"/>
      <c r="D2" s="12"/>
      <c r="E2" s="11"/>
      <c r="F2" s="12"/>
      <c r="G2" s="13"/>
      <c r="H2" s="13"/>
      <c r="I2" s="12"/>
      <c r="J2" s="11"/>
      <c r="K2" s="12"/>
      <c r="L2" s="11"/>
    </row>
    <row r="3" spans="7:12">
      <c r="G3" s="14" t="s">
        <v>2</v>
      </c>
      <c r="H3" s="14"/>
      <c r="I3" s="27" t="s">
        <v>3</v>
      </c>
      <c r="J3" s="27"/>
      <c r="K3" s="27"/>
      <c r="L3" s="27"/>
    </row>
    <row r="4" s="1" customFormat="1" ht="14.25" spans="1:12">
      <c r="A4" s="15" t="s">
        <v>4</v>
      </c>
      <c r="B4" s="15" t="s">
        <v>5</v>
      </c>
      <c r="C4" s="15" t="s">
        <v>6</v>
      </c>
      <c r="D4" s="15" t="s">
        <v>7</v>
      </c>
      <c r="E4" s="15" t="s">
        <v>8</v>
      </c>
      <c r="F4" s="15" t="s">
        <v>9</v>
      </c>
      <c r="G4" s="16" t="s">
        <v>10</v>
      </c>
      <c r="H4" s="16" t="s">
        <v>11</v>
      </c>
      <c r="I4" s="15" t="s">
        <v>12</v>
      </c>
      <c r="J4" s="15" t="s">
        <v>13</v>
      </c>
      <c r="K4" s="15" t="s">
        <v>14</v>
      </c>
      <c r="L4" s="15" t="s">
        <v>15</v>
      </c>
    </row>
    <row r="5" s="1" customFormat="1" ht="14.25" spans="1:12">
      <c r="A5" s="15"/>
      <c r="B5" s="15" t="s">
        <v>16</v>
      </c>
      <c r="C5" s="15">
        <v>554</v>
      </c>
      <c r="D5" s="17"/>
      <c r="E5" s="17"/>
      <c r="F5" s="18"/>
      <c r="G5" s="19">
        <f>SUM(G9:G12)</f>
        <v>45763790.15</v>
      </c>
      <c r="H5" s="19">
        <f>SUM(H9:H12)</f>
        <v>6773199</v>
      </c>
      <c r="I5" s="15"/>
      <c r="J5" s="15"/>
      <c r="K5" s="15"/>
      <c r="L5" s="15"/>
    </row>
    <row r="6" s="1" customFormat="1" ht="14.25" spans="1:12">
      <c r="A6" s="15"/>
      <c r="B6" s="15" t="s">
        <v>17</v>
      </c>
      <c r="C6" s="15">
        <f>C15+C310+C495+C642</f>
        <v>124</v>
      </c>
      <c r="D6" s="17"/>
      <c r="E6" s="17"/>
      <c r="F6" s="18"/>
      <c r="G6" s="19">
        <f>G15+G310+G495+G642</f>
        <v>7622361.65</v>
      </c>
      <c r="H6" s="19">
        <f>H15+H310+H495+H642</f>
        <v>1076053</v>
      </c>
      <c r="I6" s="15"/>
      <c r="J6" s="15"/>
      <c r="K6" s="15"/>
      <c r="L6" s="15"/>
    </row>
    <row r="7" s="1" customFormat="1" ht="14.25" spans="1:12">
      <c r="A7" s="15"/>
      <c r="B7" s="15" t="s">
        <v>18</v>
      </c>
      <c r="C7" s="15">
        <f>C16+C311+C496+C643</f>
        <v>295</v>
      </c>
      <c r="D7" s="17"/>
      <c r="E7" s="17"/>
      <c r="F7" s="18"/>
      <c r="G7" s="19">
        <f>G16+G311+G496+G643</f>
        <v>32384548</v>
      </c>
      <c r="H7" s="19">
        <f>H16+H311+H496+H643</f>
        <v>4146258</v>
      </c>
      <c r="I7" s="15"/>
      <c r="J7" s="15"/>
      <c r="K7" s="15"/>
      <c r="L7" s="15"/>
    </row>
    <row r="8" s="1" customFormat="1" ht="14.25" spans="1:12">
      <c r="A8" s="15"/>
      <c r="B8" s="15" t="s">
        <v>19</v>
      </c>
      <c r="C8" s="15">
        <f>C17+C312+C497+C644</f>
        <v>135</v>
      </c>
      <c r="D8" s="17"/>
      <c r="E8" s="17"/>
      <c r="F8" s="18"/>
      <c r="G8" s="19">
        <f>G17+G312+G497+G644</f>
        <v>5756880.5</v>
      </c>
      <c r="H8" s="19">
        <f>H17+H312+H497+H644</f>
        <v>1550888</v>
      </c>
      <c r="I8" s="15"/>
      <c r="J8" s="15"/>
      <c r="K8" s="15"/>
      <c r="L8" s="15"/>
    </row>
    <row r="9" s="1" customFormat="1" ht="14.25" spans="1:12">
      <c r="A9" s="15"/>
      <c r="B9" s="15" t="s">
        <v>20</v>
      </c>
      <c r="C9" s="15">
        <f>C14</f>
        <v>248</v>
      </c>
      <c r="D9" s="17"/>
      <c r="E9" s="17"/>
      <c r="F9" s="18"/>
      <c r="G9" s="19">
        <f>G14</f>
        <v>22889169.65</v>
      </c>
      <c r="H9" s="19">
        <f>H14</f>
        <v>3320245</v>
      </c>
      <c r="I9" s="15"/>
      <c r="J9" s="15"/>
      <c r="K9" s="15"/>
      <c r="L9" s="15"/>
    </row>
    <row r="10" s="1" customFormat="1" ht="14.25" spans="1:12">
      <c r="A10" s="15"/>
      <c r="B10" s="15" t="s">
        <v>21</v>
      </c>
      <c r="C10" s="15">
        <f>C309</f>
        <v>138</v>
      </c>
      <c r="D10" s="17"/>
      <c r="E10" s="17"/>
      <c r="F10" s="18"/>
      <c r="G10" s="19">
        <f>G309</f>
        <v>11047989</v>
      </c>
      <c r="H10" s="19">
        <f>H309</f>
        <v>1524831</v>
      </c>
      <c r="I10" s="15"/>
      <c r="J10" s="15"/>
      <c r="K10" s="15"/>
      <c r="L10" s="15"/>
    </row>
    <row r="11" s="1" customFormat="1" ht="14.25" spans="1:12">
      <c r="A11" s="15"/>
      <c r="B11" s="15" t="s">
        <v>22</v>
      </c>
      <c r="C11" s="15">
        <f>C494</f>
        <v>124</v>
      </c>
      <c r="D11" s="17"/>
      <c r="E11" s="17"/>
      <c r="F11" s="18"/>
      <c r="G11" s="19">
        <f>G494</f>
        <v>9539975.5</v>
      </c>
      <c r="H11" s="19">
        <f>H494</f>
        <v>1562783</v>
      </c>
      <c r="I11" s="15"/>
      <c r="J11" s="15"/>
      <c r="K11" s="15"/>
      <c r="L11" s="15"/>
    </row>
    <row r="12" s="1" customFormat="1" ht="14.25" spans="1:12">
      <c r="A12" s="15"/>
      <c r="B12" s="15" t="s">
        <v>23</v>
      </c>
      <c r="C12" s="15">
        <f>C641</f>
        <v>44</v>
      </c>
      <c r="D12" s="17"/>
      <c r="E12" s="17"/>
      <c r="F12" s="18"/>
      <c r="G12" s="19">
        <f>G641</f>
        <v>2286656</v>
      </c>
      <c r="H12" s="19">
        <f>H641</f>
        <v>365340</v>
      </c>
      <c r="I12" s="15"/>
      <c r="J12" s="15"/>
      <c r="K12" s="15"/>
      <c r="L12" s="15"/>
    </row>
    <row r="13" s="1" customFormat="1" ht="14.25" spans="1:12">
      <c r="A13" s="15"/>
      <c r="B13" s="15"/>
      <c r="C13" s="15"/>
      <c r="D13" s="17"/>
      <c r="E13" s="17"/>
      <c r="F13" s="18"/>
      <c r="G13" s="20"/>
      <c r="H13" s="20"/>
      <c r="I13" s="15"/>
      <c r="J13" s="15"/>
      <c r="K13" s="15"/>
      <c r="L13" s="15"/>
    </row>
    <row r="14" s="1" customFormat="1" ht="14.25" spans="1:12">
      <c r="A14" s="15"/>
      <c r="B14" s="21" t="s">
        <v>20</v>
      </c>
      <c r="C14" s="15">
        <f>C18+C56+C213+C232+C250</f>
        <v>248</v>
      </c>
      <c r="D14" s="17"/>
      <c r="E14" s="17"/>
      <c r="F14" s="18"/>
      <c r="G14" s="19">
        <f>G18+G56+G213+G232+G250</f>
        <v>22889169.65</v>
      </c>
      <c r="H14" s="19">
        <f>H18+H56+H213+H232+H250</f>
        <v>3320245</v>
      </c>
      <c r="I14" s="15"/>
      <c r="J14" s="15"/>
      <c r="K14" s="15"/>
      <c r="L14" s="15"/>
    </row>
    <row r="15" s="1" customFormat="1" ht="14.25" spans="1:12">
      <c r="A15" s="15"/>
      <c r="B15" s="21" t="s">
        <v>17</v>
      </c>
      <c r="C15" s="15">
        <f>C20+C28+C69+C182+C214+C233+C251</f>
        <v>50</v>
      </c>
      <c r="D15" s="15"/>
      <c r="E15" s="15"/>
      <c r="F15" s="15"/>
      <c r="G15" s="16">
        <f>G20+G28+G69+G182+G214+G233+G251</f>
        <v>2766123.65</v>
      </c>
      <c r="H15" s="22">
        <f>H20+H28+H69+H182+H214+H233+H251</f>
        <v>347933</v>
      </c>
      <c r="I15" s="15"/>
      <c r="J15" s="15"/>
      <c r="K15" s="15"/>
      <c r="L15" s="15"/>
    </row>
    <row r="16" s="1" customFormat="1" ht="14.25" spans="1:12">
      <c r="A16" s="15"/>
      <c r="B16" s="21" t="s">
        <v>18</v>
      </c>
      <c r="C16" s="15">
        <f>C25+C32+C53+C58+C83+C161+C168+C191+C220+C236+C270</f>
        <v>148</v>
      </c>
      <c r="D16" s="17"/>
      <c r="E16" s="17"/>
      <c r="F16" s="18"/>
      <c r="G16" s="19">
        <f>G25+G32+G53+G58+G83+G161+G168+G191+G220+G236+G270</f>
        <v>17390981</v>
      </c>
      <c r="H16" s="19">
        <f>H25+H32+H53+H58+H83+H161+H168+H191+H220+H236+H270</f>
        <v>2185066</v>
      </c>
      <c r="I16" s="15"/>
      <c r="J16" s="15"/>
      <c r="K16" s="15"/>
      <c r="L16" s="15"/>
    </row>
    <row r="17" s="1" customFormat="1" ht="14.25" spans="1:12">
      <c r="A17" s="15"/>
      <c r="B17" s="21" t="s">
        <v>19</v>
      </c>
      <c r="C17" s="15">
        <f>C22+C46+C64+C135+C172+C178+C209+C229+C247+C304</f>
        <v>50</v>
      </c>
      <c r="D17" s="17"/>
      <c r="E17" s="17"/>
      <c r="F17" s="18"/>
      <c r="G17" s="19">
        <f>G22+G46+G64+G135+G172+G178+G209+G229+G247+G304</f>
        <v>2732065</v>
      </c>
      <c r="H17" s="19">
        <f>H22+H46+H64+H135+H172+H178+H209+H229+H247+H304</f>
        <v>787246</v>
      </c>
      <c r="I17" s="15"/>
      <c r="J17" s="15"/>
      <c r="K17" s="15"/>
      <c r="L17" s="15"/>
    </row>
    <row r="18" s="1" customFormat="1" ht="14.25" spans="1:12">
      <c r="A18" s="15"/>
      <c r="B18" s="21" t="s">
        <v>24</v>
      </c>
      <c r="C18" s="15">
        <f>C19+C24+C27+C52</f>
        <v>26</v>
      </c>
      <c r="D18" s="17"/>
      <c r="E18" s="17"/>
      <c r="F18" s="18"/>
      <c r="G18" s="19">
        <f>G19+G24+G27+G52</f>
        <v>4210159</v>
      </c>
      <c r="H18" s="19">
        <f>H19+H24+H27+H52</f>
        <v>718262</v>
      </c>
      <c r="I18" s="15"/>
      <c r="J18" s="15"/>
      <c r="K18" s="15"/>
      <c r="L18" s="15"/>
    </row>
    <row r="19" s="1" customFormat="1" ht="14.25" spans="1:12">
      <c r="A19" s="15"/>
      <c r="B19" s="21" t="s">
        <v>25</v>
      </c>
      <c r="C19" s="15">
        <v>2</v>
      </c>
      <c r="D19" s="17"/>
      <c r="E19" s="17"/>
      <c r="F19" s="18"/>
      <c r="G19" s="19">
        <f>G20+G22</f>
        <v>445941</v>
      </c>
      <c r="H19" s="19">
        <f>H20+H22</f>
        <v>70000</v>
      </c>
      <c r="I19" s="15"/>
      <c r="J19" s="15"/>
      <c r="K19" s="15"/>
      <c r="L19" s="15"/>
    </row>
    <row r="20" s="1" customFormat="1" ht="14.25" spans="1:12">
      <c r="A20" s="15"/>
      <c r="B20" s="21" t="s">
        <v>17</v>
      </c>
      <c r="C20" s="15">
        <f>COUNTA(C21)</f>
        <v>1</v>
      </c>
      <c r="D20" s="22"/>
      <c r="E20" s="22"/>
      <c r="F20" s="15"/>
      <c r="G20" s="19">
        <f>SUM(G21:G21)</f>
        <v>172641</v>
      </c>
      <c r="H20" s="19">
        <f>SUM(H21:H21)</f>
        <v>10000</v>
      </c>
      <c r="I20" s="15"/>
      <c r="J20" s="15"/>
      <c r="K20" s="15"/>
      <c r="L20" s="15"/>
    </row>
    <row r="21" s="2" customFormat="1" ht="33" customHeight="1" spans="1:12">
      <c r="A21" s="23" t="str">
        <f>IF(D21="","",COUNTA($D$21:D21)&amp;"")</f>
        <v>1</v>
      </c>
      <c r="B21" s="24" t="s">
        <v>26</v>
      </c>
      <c r="C21" s="18" t="s">
        <v>27</v>
      </c>
      <c r="D21" s="18" t="s">
        <v>28</v>
      </c>
      <c r="E21" s="23" t="s">
        <v>29</v>
      </c>
      <c r="F21" s="24" t="s">
        <v>30</v>
      </c>
      <c r="G21" s="25">
        <v>172641</v>
      </c>
      <c r="H21" s="26">
        <v>10000</v>
      </c>
      <c r="I21" s="18" t="s">
        <v>31</v>
      </c>
      <c r="J21" s="23" t="s">
        <v>32</v>
      </c>
      <c r="K21" s="24" t="s">
        <v>33</v>
      </c>
      <c r="L21" s="23"/>
    </row>
    <row r="22" s="1" customFormat="1" ht="14.25" spans="1:12">
      <c r="A22" s="15"/>
      <c r="B22" s="21" t="s">
        <v>19</v>
      </c>
      <c r="C22" s="15">
        <f>COUNTA(C23)</f>
        <v>1</v>
      </c>
      <c r="D22" s="22"/>
      <c r="E22" s="22"/>
      <c r="F22" s="15"/>
      <c r="G22" s="19">
        <f>G23</f>
        <v>273300</v>
      </c>
      <c r="H22" s="19">
        <f>H23</f>
        <v>60000</v>
      </c>
      <c r="I22" s="15"/>
      <c r="J22" s="15"/>
      <c r="K22" s="15"/>
      <c r="L22" s="15"/>
    </row>
    <row r="23" s="2" customFormat="1" ht="32" customHeight="1" spans="1:12">
      <c r="A23" s="23" t="str">
        <f>IF(D23="","",COUNTA($D$21:D23)&amp;"")</f>
        <v>2</v>
      </c>
      <c r="B23" s="24" t="s">
        <v>34</v>
      </c>
      <c r="C23" s="18" t="s">
        <v>27</v>
      </c>
      <c r="D23" s="18" t="s">
        <v>28</v>
      </c>
      <c r="E23" s="23" t="s">
        <v>29</v>
      </c>
      <c r="F23" s="24" t="s">
        <v>35</v>
      </c>
      <c r="G23" s="25">
        <v>273300</v>
      </c>
      <c r="H23" s="26">
        <v>60000</v>
      </c>
      <c r="I23" s="18" t="s">
        <v>31</v>
      </c>
      <c r="J23" s="23" t="s">
        <v>36</v>
      </c>
      <c r="K23" s="24" t="s">
        <v>37</v>
      </c>
      <c r="L23" s="23"/>
    </row>
    <row r="24" s="1" customFormat="1" ht="16" customHeight="1" spans="1:12">
      <c r="A24" s="23" t="str">
        <f>IF(D24="","",COUNTA($D$21:D24)&amp;"")</f>
        <v/>
      </c>
      <c r="B24" s="21" t="s">
        <v>38</v>
      </c>
      <c r="C24" s="15">
        <v>1</v>
      </c>
      <c r="D24" s="17"/>
      <c r="E24" s="17"/>
      <c r="F24" s="18"/>
      <c r="G24" s="19">
        <f>G25</f>
        <v>30000</v>
      </c>
      <c r="H24" s="19">
        <f>H25</f>
        <v>15000</v>
      </c>
      <c r="I24" s="15"/>
      <c r="J24" s="15"/>
      <c r="K24" s="15"/>
      <c r="L24" s="15"/>
    </row>
    <row r="25" s="1" customFormat="1" ht="14.25" spans="1:12">
      <c r="A25" s="23" t="str">
        <f>IF(D25="","",COUNTA($D$21:D25)&amp;"")</f>
        <v/>
      </c>
      <c r="B25" s="21" t="s">
        <v>18</v>
      </c>
      <c r="C25" s="15">
        <f>COUNTA(C26)</f>
        <v>1</v>
      </c>
      <c r="D25" s="22"/>
      <c r="E25" s="22"/>
      <c r="F25" s="15"/>
      <c r="G25" s="19">
        <f>SUM(G26:G26)</f>
        <v>30000</v>
      </c>
      <c r="H25" s="19">
        <f>SUM(H26:H26)</f>
        <v>15000</v>
      </c>
      <c r="I25" s="15"/>
      <c r="J25" s="15"/>
      <c r="K25" s="15"/>
      <c r="L25" s="15"/>
    </row>
    <row r="26" s="2" customFormat="1" ht="28.5" spans="1:12">
      <c r="A26" s="23" t="str">
        <f>IF(D26="","",COUNTA($D$21:D26)&amp;"")</f>
        <v>3</v>
      </c>
      <c r="B26" s="24" t="s">
        <v>39</v>
      </c>
      <c r="C26" s="18" t="s">
        <v>40</v>
      </c>
      <c r="D26" s="18" t="s">
        <v>41</v>
      </c>
      <c r="E26" s="23" t="s">
        <v>42</v>
      </c>
      <c r="F26" s="24" t="s">
        <v>43</v>
      </c>
      <c r="G26" s="25">
        <v>30000</v>
      </c>
      <c r="H26" s="26">
        <v>15000</v>
      </c>
      <c r="I26" s="18" t="s">
        <v>31</v>
      </c>
      <c r="J26" s="23" t="s">
        <v>44</v>
      </c>
      <c r="K26" s="24" t="s">
        <v>45</v>
      </c>
      <c r="L26" s="23"/>
    </row>
    <row r="27" s="1" customFormat="1" ht="19" customHeight="1" spans="1:12">
      <c r="A27" s="23" t="str">
        <f>IF(D27="","",COUNTA($D$21:D27)&amp;"")</f>
        <v/>
      </c>
      <c r="B27" s="21" t="s">
        <v>46</v>
      </c>
      <c r="C27" s="15">
        <f>C28+C32+C46</f>
        <v>21</v>
      </c>
      <c r="D27" s="17"/>
      <c r="E27" s="17"/>
      <c r="F27" s="18"/>
      <c r="G27" s="19">
        <f>G28+G32+G46</f>
        <v>3093289</v>
      </c>
      <c r="H27" s="19">
        <f>H28+H32+H46</f>
        <v>598262</v>
      </c>
      <c r="I27" s="15"/>
      <c r="J27" s="15"/>
      <c r="K27" s="15"/>
      <c r="L27" s="15"/>
    </row>
    <row r="28" s="1" customFormat="1" ht="14.25" spans="1:12">
      <c r="A28" s="23" t="str">
        <f>IF(D28="","",COUNTA($D$21:D28)&amp;"")</f>
        <v/>
      </c>
      <c r="B28" s="21" t="s">
        <v>17</v>
      </c>
      <c r="C28" s="15">
        <f>COUNTA(C29:C31)</f>
        <v>3</v>
      </c>
      <c r="D28" s="17"/>
      <c r="E28" s="17"/>
      <c r="F28" s="18"/>
      <c r="G28" s="19">
        <f>SUM(G29:G31)</f>
        <v>282097</v>
      </c>
      <c r="H28" s="19">
        <f>SUM(H29:H31)</f>
        <v>30000</v>
      </c>
      <c r="I28" s="15"/>
      <c r="J28" s="15"/>
      <c r="K28" s="15"/>
      <c r="L28" s="15"/>
    </row>
    <row r="29" s="3" customFormat="1" ht="28.5" spans="1:12">
      <c r="A29" s="23" t="str">
        <f>IF(D29="","",COUNTA($D$21:D29)&amp;"")</f>
        <v>4</v>
      </c>
      <c r="B29" s="24" t="s">
        <v>47</v>
      </c>
      <c r="C29" s="18" t="s">
        <v>48</v>
      </c>
      <c r="D29" s="18" t="s">
        <v>49</v>
      </c>
      <c r="E29" s="23" t="s">
        <v>50</v>
      </c>
      <c r="F29" s="24" t="s">
        <v>51</v>
      </c>
      <c r="G29" s="25">
        <v>23357</v>
      </c>
      <c r="H29" s="26">
        <v>5000</v>
      </c>
      <c r="I29" s="18" t="s">
        <v>31</v>
      </c>
      <c r="J29" s="23" t="s">
        <v>32</v>
      </c>
      <c r="K29" s="24" t="s">
        <v>33</v>
      </c>
      <c r="L29" s="23"/>
    </row>
    <row r="30" s="3" customFormat="1" ht="42.75" spans="1:12">
      <c r="A30" s="23" t="str">
        <f>IF(D30="","",COUNTA($D$21:D30)&amp;"")</f>
        <v>5</v>
      </c>
      <c r="B30" s="24" t="s">
        <v>52</v>
      </c>
      <c r="C30" s="18" t="s">
        <v>53</v>
      </c>
      <c r="D30" s="18" t="s">
        <v>54</v>
      </c>
      <c r="E30" s="23" t="s">
        <v>55</v>
      </c>
      <c r="F30" s="24" t="s">
        <v>56</v>
      </c>
      <c r="G30" s="25">
        <v>180000</v>
      </c>
      <c r="H30" s="26">
        <v>20000</v>
      </c>
      <c r="I30" s="18" t="s">
        <v>57</v>
      </c>
      <c r="J30" s="23" t="s">
        <v>32</v>
      </c>
      <c r="K30" s="24" t="s">
        <v>58</v>
      </c>
      <c r="L30" s="23"/>
    </row>
    <row r="31" s="3" customFormat="1" ht="42.75" spans="1:12">
      <c r="A31" s="23" t="str">
        <f>IF(D31="","",COUNTA($D$21:D31)&amp;"")</f>
        <v>6</v>
      </c>
      <c r="B31" s="24" t="s">
        <v>59</v>
      </c>
      <c r="C31" s="18" t="s">
        <v>53</v>
      </c>
      <c r="D31" s="18" t="s">
        <v>60</v>
      </c>
      <c r="E31" s="23" t="s">
        <v>61</v>
      </c>
      <c r="F31" s="24" t="s">
        <v>62</v>
      </c>
      <c r="G31" s="25">
        <v>78740</v>
      </c>
      <c r="H31" s="26">
        <v>5000</v>
      </c>
      <c r="I31" s="18" t="s">
        <v>63</v>
      </c>
      <c r="J31" s="23" t="s">
        <v>64</v>
      </c>
      <c r="K31" s="24" t="s">
        <v>58</v>
      </c>
      <c r="L31" s="23"/>
    </row>
    <row r="32" s="1" customFormat="1" ht="14.25" spans="1:12">
      <c r="A32" s="23" t="str">
        <f>IF(D32="","",COUNTA($D$21:D32)&amp;"")</f>
        <v/>
      </c>
      <c r="B32" s="21" t="s">
        <v>18</v>
      </c>
      <c r="C32" s="15">
        <f>COUNTA(C33:C45)</f>
        <v>13</v>
      </c>
      <c r="D32" s="17"/>
      <c r="E32" s="17"/>
      <c r="F32" s="18"/>
      <c r="G32" s="19">
        <f>SUM(G33:G45)</f>
        <v>2655164</v>
      </c>
      <c r="H32" s="19">
        <f>SUM(H33:H45)</f>
        <v>522000</v>
      </c>
      <c r="I32" s="15"/>
      <c r="J32" s="15"/>
      <c r="K32" s="15"/>
      <c r="L32" s="15"/>
    </row>
    <row r="33" s="2" customFormat="1" ht="42.75" spans="1:12">
      <c r="A33" s="23" t="str">
        <f>IF(D33="","",COUNTA($D$21:D33)&amp;"")</f>
        <v>7</v>
      </c>
      <c r="B33" s="24" t="s">
        <v>65</v>
      </c>
      <c r="C33" s="18" t="s">
        <v>66</v>
      </c>
      <c r="D33" s="18" t="s">
        <v>67</v>
      </c>
      <c r="E33" s="18" t="s">
        <v>68</v>
      </c>
      <c r="F33" s="24" t="s">
        <v>69</v>
      </c>
      <c r="G33" s="25">
        <v>799500</v>
      </c>
      <c r="H33" s="26">
        <v>150000</v>
      </c>
      <c r="I33" s="18" t="s">
        <v>31</v>
      </c>
      <c r="J33" s="23" t="s">
        <v>70</v>
      </c>
      <c r="K33" s="24" t="s">
        <v>71</v>
      </c>
      <c r="L33" s="23" t="s">
        <v>72</v>
      </c>
    </row>
    <row r="34" s="3" customFormat="1" ht="42.75" spans="1:12">
      <c r="A34" s="23" t="str">
        <f>IF(D34="","",COUNTA($D$21:D34)&amp;"")</f>
        <v>8</v>
      </c>
      <c r="B34" s="24" t="s">
        <v>73</v>
      </c>
      <c r="C34" s="18" t="s">
        <v>74</v>
      </c>
      <c r="D34" s="18" t="s">
        <v>60</v>
      </c>
      <c r="E34" s="23" t="s">
        <v>61</v>
      </c>
      <c r="F34" s="24" t="s">
        <v>75</v>
      </c>
      <c r="G34" s="25">
        <v>36153</v>
      </c>
      <c r="H34" s="26">
        <v>15000</v>
      </c>
      <c r="I34" s="18" t="s">
        <v>76</v>
      </c>
      <c r="J34" s="23" t="s">
        <v>70</v>
      </c>
      <c r="K34" s="24" t="s">
        <v>58</v>
      </c>
      <c r="L34" s="23" t="s">
        <v>72</v>
      </c>
    </row>
    <row r="35" s="3" customFormat="1" ht="42.75" spans="1:12">
      <c r="A35" s="23" t="str">
        <f>IF(D35="","",COUNTA($D$21:D35)&amp;"")</f>
        <v>9</v>
      </c>
      <c r="B35" s="24" t="s">
        <v>77</v>
      </c>
      <c r="C35" s="18" t="s">
        <v>78</v>
      </c>
      <c r="D35" s="18" t="s">
        <v>79</v>
      </c>
      <c r="E35" s="23" t="s">
        <v>80</v>
      </c>
      <c r="F35" s="24" t="s">
        <v>81</v>
      </c>
      <c r="G35" s="25">
        <v>319418</v>
      </c>
      <c r="H35" s="26">
        <v>45000</v>
      </c>
      <c r="I35" s="18" t="s">
        <v>76</v>
      </c>
      <c r="J35" s="23" t="s">
        <v>70</v>
      </c>
      <c r="K35" s="24" t="s">
        <v>58</v>
      </c>
      <c r="L35" s="23" t="s">
        <v>72</v>
      </c>
    </row>
    <row r="36" s="3" customFormat="1" ht="42.75" spans="1:12">
      <c r="A36" s="23" t="str">
        <f>IF(D36="","",COUNTA($D$21:D36)&amp;"")</f>
        <v>10</v>
      </c>
      <c r="B36" s="24" t="s">
        <v>82</v>
      </c>
      <c r="C36" s="18" t="s">
        <v>83</v>
      </c>
      <c r="D36" s="18" t="s">
        <v>84</v>
      </c>
      <c r="E36" s="23" t="s">
        <v>85</v>
      </c>
      <c r="F36" s="24" t="s">
        <v>86</v>
      </c>
      <c r="G36" s="25">
        <v>41207</v>
      </c>
      <c r="H36" s="26">
        <v>20000</v>
      </c>
      <c r="I36" s="18" t="s">
        <v>76</v>
      </c>
      <c r="J36" s="23" t="s">
        <v>70</v>
      </c>
      <c r="K36" s="24" t="s">
        <v>58</v>
      </c>
      <c r="L36" s="23" t="s">
        <v>72</v>
      </c>
    </row>
    <row r="37" s="2" customFormat="1" ht="42.75" spans="1:12">
      <c r="A37" s="23" t="str">
        <f>IF(D37="","",COUNTA($D$21:D37)&amp;"")</f>
        <v>11</v>
      </c>
      <c r="B37" s="24" t="s">
        <v>87</v>
      </c>
      <c r="C37" s="18" t="s">
        <v>66</v>
      </c>
      <c r="D37" s="18" t="s">
        <v>54</v>
      </c>
      <c r="E37" s="23" t="s">
        <v>55</v>
      </c>
      <c r="F37" s="24" t="s">
        <v>88</v>
      </c>
      <c r="G37" s="25">
        <v>46444</v>
      </c>
      <c r="H37" s="26">
        <v>10000</v>
      </c>
      <c r="I37" s="18" t="s">
        <v>31</v>
      </c>
      <c r="J37" s="23" t="s">
        <v>70</v>
      </c>
      <c r="K37" s="24" t="s">
        <v>89</v>
      </c>
      <c r="L37" s="23"/>
    </row>
    <row r="38" s="2" customFormat="1" ht="42.75" spans="1:12">
      <c r="A38" s="23" t="str">
        <f>IF(D38="","",COUNTA($D$21:D38)&amp;"")</f>
        <v>12</v>
      </c>
      <c r="B38" s="24" t="s">
        <v>90</v>
      </c>
      <c r="C38" s="18" t="s">
        <v>48</v>
      </c>
      <c r="D38" s="18" t="s">
        <v>91</v>
      </c>
      <c r="E38" s="18" t="s">
        <v>92</v>
      </c>
      <c r="F38" s="24" t="s">
        <v>93</v>
      </c>
      <c r="G38" s="25">
        <v>75553</v>
      </c>
      <c r="H38" s="26">
        <v>20000</v>
      </c>
      <c r="I38" s="18" t="s">
        <v>31</v>
      </c>
      <c r="J38" s="23" t="s">
        <v>44</v>
      </c>
      <c r="K38" s="24" t="s">
        <v>94</v>
      </c>
      <c r="L38" s="23" t="s">
        <v>72</v>
      </c>
    </row>
    <row r="39" s="2" customFormat="1" ht="42.75" spans="1:12">
      <c r="A39" s="23" t="str">
        <f>IF(D39="","",COUNTA($D$21:D39)&amp;"")</f>
        <v>13</v>
      </c>
      <c r="B39" s="24" t="s">
        <v>95</v>
      </c>
      <c r="C39" s="18" t="s">
        <v>96</v>
      </c>
      <c r="D39" s="18" t="s">
        <v>54</v>
      </c>
      <c r="E39" s="23" t="s">
        <v>55</v>
      </c>
      <c r="F39" s="24" t="s">
        <v>97</v>
      </c>
      <c r="G39" s="25">
        <v>369700</v>
      </c>
      <c r="H39" s="26">
        <v>90000</v>
      </c>
      <c r="I39" s="18" t="s">
        <v>98</v>
      </c>
      <c r="J39" s="23" t="s">
        <v>99</v>
      </c>
      <c r="K39" s="24" t="s">
        <v>58</v>
      </c>
      <c r="L39" s="23"/>
    </row>
    <row r="40" s="2" customFormat="1" ht="28.5" spans="1:12">
      <c r="A40" s="23" t="str">
        <f>IF(D40="","",COUNTA($D$21:D40)&amp;"")</f>
        <v>14</v>
      </c>
      <c r="B40" s="24" t="s">
        <v>100</v>
      </c>
      <c r="C40" s="18" t="s">
        <v>101</v>
      </c>
      <c r="D40" s="18" t="s">
        <v>102</v>
      </c>
      <c r="E40" s="23" t="s">
        <v>55</v>
      </c>
      <c r="F40" s="24" t="s">
        <v>103</v>
      </c>
      <c r="G40" s="25">
        <v>14552</v>
      </c>
      <c r="H40" s="26">
        <v>7000</v>
      </c>
      <c r="I40" s="18" t="s">
        <v>104</v>
      </c>
      <c r="J40" s="23" t="s">
        <v>70</v>
      </c>
      <c r="K40" s="24" t="s">
        <v>105</v>
      </c>
      <c r="L40" s="23"/>
    </row>
    <row r="41" s="2" customFormat="1" ht="42.75" spans="1:12">
      <c r="A41" s="23" t="str">
        <f>IF(D41="","",COUNTA($D$21:D41)&amp;"")</f>
        <v>15</v>
      </c>
      <c r="B41" s="24" t="s">
        <v>106</v>
      </c>
      <c r="C41" s="18" t="s">
        <v>107</v>
      </c>
      <c r="D41" s="18" t="s">
        <v>60</v>
      </c>
      <c r="E41" s="23" t="s">
        <v>61</v>
      </c>
      <c r="F41" s="24" t="s">
        <v>108</v>
      </c>
      <c r="G41" s="25">
        <v>65802</v>
      </c>
      <c r="H41" s="26">
        <v>10000</v>
      </c>
      <c r="I41" s="18" t="s">
        <v>98</v>
      </c>
      <c r="J41" s="23" t="s">
        <v>109</v>
      </c>
      <c r="K41" s="24" t="s">
        <v>110</v>
      </c>
      <c r="L41" s="23"/>
    </row>
    <row r="42" s="2" customFormat="1" ht="42.75" spans="1:12">
      <c r="A42" s="23" t="str">
        <f>IF(D42="","",COUNTA($D$21:D42)&amp;"")</f>
        <v>16</v>
      </c>
      <c r="B42" s="24" t="s">
        <v>111</v>
      </c>
      <c r="C42" s="18" t="s">
        <v>112</v>
      </c>
      <c r="D42" s="18" t="s">
        <v>113</v>
      </c>
      <c r="E42" s="23" t="s">
        <v>61</v>
      </c>
      <c r="F42" s="24" t="s">
        <v>114</v>
      </c>
      <c r="G42" s="25">
        <v>510000</v>
      </c>
      <c r="H42" s="26">
        <v>80000</v>
      </c>
      <c r="I42" s="18" t="s">
        <v>98</v>
      </c>
      <c r="J42" s="23" t="s">
        <v>115</v>
      </c>
      <c r="K42" s="24" t="s">
        <v>116</v>
      </c>
      <c r="L42" s="23"/>
    </row>
    <row r="43" s="2" customFormat="1" ht="42.75" spans="1:12">
      <c r="A43" s="23" t="str">
        <f>IF(D43="","",COUNTA($D$21:D43)&amp;"")</f>
        <v>17</v>
      </c>
      <c r="B43" s="24" t="s">
        <v>117</v>
      </c>
      <c r="C43" s="18" t="s">
        <v>53</v>
      </c>
      <c r="D43" s="18" t="s">
        <v>67</v>
      </c>
      <c r="E43" s="18" t="s">
        <v>68</v>
      </c>
      <c r="F43" s="24" t="s">
        <v>118</v>
      </c>
      <c r="G43" s="25">
        <v>200000</v>
      </c>
      <c r="H43" s="26">
        <v>45000</v>
      </c>
      <c r="I43" s="18" t="s">
        <v>98</v>
      </c>
      <c r="J43" s="23" t="s">
        <v>115</v>
      </c>
      <c r="K43" s="24" t="s">
        <v>58</v>
      </c>
      <c r="L43" s="23"/>
    </row>
    <row r="44" s="2" customFormat="1" ht="42.75" spans="1:12">
      <c r="A44" s="23" t="str">
        <f>IF(D44="","",COUNTA($D$21:D44)&amp;"")</f>
        <v>18</v>
      </c>
      <c r="B44" s="24" t="s">
        <v>119</v>
      </c>
      <c r="C44" s="18" t="s">
        <v>53</v>
      </c>
      <c r="D44" s="18" t="s">
        <v>84</v>
      </c>
      <c r="E44" s="23" t="s">
        <v>85</v>
      </c>
      <c r="F44" s="24" t="s">
        <v>120</v>
      </c>
      <c r="G44" s="25">
        <v>84256</v>
      </c>
      <c r="H44" s="26">
        <v>5000</v>
      </c>
      <c r="I44" s="18" t="s">
        <v>98</v>
      </c>
      <c r="J44" s="23" t="s">
        <v>121</v>
      </c>
      <c r="K44" s="24" t="s">
        <v>122</v>
      </c>
      <c r="L44" s="23"/>
    </row>
    <row r="45" s="2" customFormat="1" ht="42.75" spans="1:12">
      <c r="A45" s="23" t="str">
        <f>IF(D45="","",COUNTA($D$21:D45)&amp;"")</f>
        <v>19</v>
      </c>
      <c r="B45" s="24" t="s">
        <v>123</v>
      </c>
      <c r="C45" s="18" t="s">
        <v>53</v>
      </c>
      <c r="D45" s="18" t="s">
        <v>124</v>
      </c>
      <c r="E45" s="18" t="s">
        <v>125</v>
      </c>
      <c r="F45" s="24" t="s">
        <v>126</v>
      </c>
      <c r="G45" s="25">
        <v>92579</v>
      </c>
      <c r="H45" s="26">
        <v>25000</v>
      </c>
      <c r="I45" s="18" t="s">
        <v>127</v>
      </c>
      <c r="J45" s="23" t="s">
        <v>44</v>
      </c>
      <c r="K45" s="24" t="s">
        <v>128</v>
      </c>
      <c r="L45" s="23"/>
    </row>
    <row r="46" s="1" customFormat="1" ht="14.25" spans="1:12">
      <c r="A46" s="23" t="str">
        <f>IF(D46="","",COUNTA($D$21:D46)&amp;"")</f>
        <v/>
      </c>
      <c r="B46" s="21" t="s">
        <v>19</v>
      </c>
      <c r="C46" s="15">
        <f>COUNTA(C47:C51)</f>
        <v>5</v>
      </c>
      <c r="D46" s="17"/>
      <c r="E46" s="17"/>
      <c r="F46" s="18"/>
      <c r="G46" s="19">
        <f>SUM(G47:G51)</f>
        <v>156028</v>
      </c>
      <c r="H46" s="19">
        <f>SUM(H47:H51)</f>
        <v>46262</v>
      </c>
      <c r="I46" s="15"/>
      <c r="J46" s="15"/>
      <c r="K46" s="15"/>
      <c r="L46" s="15"/>
    </row>
    <row r="47" s="2" customFormat="1" ht="22" customHeight="1" spans="1:12">
      <c r="A47" s="23" t="str">
        <f>IF(D47="","",COUNTA($D$21:D47)&amp;"")</f>
        <v>20</v>
      </c>
      <c r="B47" s="24" t="s">
        <v>129</v>
      </c>
      <c r="C47" s="18" t="s">
        <v>48</v>
      </c>
      <c r="D47" s="18" t="s">
        <v>49</v>
      </c>
      <c r="E47" s="23" t="s">
        <v>50</v>
      </c>
      <c r="F47" s="24" t="s">
        <v>130</v>
      </c>
      <c r="G47" s="25">
        <v>54081</v>
      </c>
      <c r="H47" s="26">
        <v>10000</v>
      </c>
      <c r="I47" s="18" t="s">
        <v>31</v>
      </c>
      <c r="J47" s="23" t="s">
        <v>131</v>
      </c>
      <c r="K47" s="24" t="s">
        <v>132</v>
      </c>
      <c r="L47" s="23"/>
    </row>
    <row r="48" s="2" customFormat="1" ht="31" customHeight="1" spans="1:12">
      <c r="A48" s="23" t="str">
        <f>IF(D48="","",COUNTA($D$21:D48)&amp;"")</f>
        <v>21</v>
      </c>
      <c r="B48" s="24" t="s">
        <v>133</v>
      </c>
      <c r="C48" s="18" t="s">
        <v>66</v>
      </c>
      <c r="D48" s="18" t="s">
        <v>134</v>
      </c>
      <c r="E48" s="23" t="s">
        <v>135</v>
      </c>
      <c r="F48" s="24" t="s">
        <v>136</v>
      </c>
      <c r="G48" s="25">
        <v>16728</v>
      </c>
      <c r="H48" s="26">
        <v>7762</v>
      </c>
      <c r="I48" s="18" t="s">
        <v>31</v>
      </c>
      <c r="J48" s="23" t="s">
        <v>131</v>
      </c>
      <c r="K48" s="24" t="s">
        <v>132</v>
      </c>
      <c r="L48" s="23"/>
    </row>
    <row r="49" s="2" customFormat="1" ht="30" customHeight="1" spans="1:12">
      <c r="A49" s="23" t="str">
        <f>IF(D49="","",COUNTA($D$21:D49)&amp;"")</f>
        <v>22</v>
      </c>
      <c r="B49" s="24" t="s">
        <v>137</v>
      </c>
      <c r="C49" s="18" t="s">
        <v>138</v>
      </c>
      <c r="D49" s="18" t="s">
        <v>134</v>
      </c>
      <c r="E49" s="23" t="s">
        <v>135</v>
      </c>
      <c r="F49" s="24" t="s">
        <v>139</v>
      </c>
      <c r="G49" s="25">
        <v>26234</v>
      </c>
      <c r="H49" s="26">
        <v>3500</v>
      </c>
      <c r="I49" s="18" t="s">
        <v>31</v>
      </c>
      <c r="J49" s="23" t="s">
        <v>36</v>
      </c>
      <c r="K49" s="24" t="s">
        <v>132</v>
      </c>
      <c r="L49" s="23"/>
    </row>
    <row r="50" s="2" customFormat="1" ht="35" customHeight="1" spans="1:12">
      <c r="A50" s="23" t="str">
        <f>IF(D50="","",COUNTA($D$21:D50)&amp;"")</f>
        <v>23</v>
      </c>
      <c r="B50" s="24" t="s">
        <v>140</v>
      </c>
      <c r="C50" s="18" t="s">
        <v>53</v>
      </c>
      <c r="D50" s="18" t="s">
        <v>141</v>
      </c>
      <c r="E50" s="23" t="s">
        <v>135</v>
      </c>
      <c r="F50" s="24" t="s">
        <v>142</v>
      </c>
      <c r="G50" s="25">
        <v>22465</v>
      </c>
      <c r="H50" s="26">
        <v>5000</v>
      </c>
      <c r="I50" s="18" t="s">
        <v>143</v>
      </c>
      <c r="J50" s="23" t="s">
        <v>144</v>
      </c>
      <c r="K50" s="24" t="s">
        <v>145</v>
      </c>
      <c r="L50" s="23"/>
    </row>
    <row r="51" s="2" customFormat="1" ht="28.5" spans="1:12">
      <c r="A51" s="23" t="str">
        <f>IF(D51="","",COUNTA($D$21:D51)&amp;"")</f>
        <v>24</v>
      </c>
      <c r="B51" s="24" t="s">
        <v>146</v>
      </c>
      <c r="C51" s="18" t="s">
        <v>147</v>
      </c>
      <c r="D51" s="18" t="s">
        <v>41</v>
      </c>
      <c r="E51" s="23" t="s">
        <v>42</v>
      </c>
      <c r="F51" s="24" t="s">
        <v>148</v>
      </c>
      <c r="G51" s="25">
        <v>36520</v>
      </c>
      <c r="H51" s="26">
        <v>20000</v>
      </c>
      <c r="I51" s="18" t="s">
        <v>31</v>
      </c>
      <c r="J51" s="23" t="s">
        <v>131</v>
      </c>
      <c r="K51" s="24" t="s">
        <v>132</v>
      </c>
      <c r="L51" s="23"/>
    </row>
    <row r="52" s="1" customFormat="1" ht="14.25" spans="1:12">
      <c r="A52" s="23" t="str">
        <f>IF(D52="","",COUNTA($D$21:D52)&amp;"")</f>
        <v/>
      </c>
      <c r="B52" s="21" t="s">
        <v>149</v>
      </c>
      <c r="C52" s="15">
        <f>C53</f>
        <v>2</v>
      </c>
      <c r="D52" s="17"/>
      <c r="E52" s="17"/>
      <c r="F52" s="18"/>
      <c r="G52" s="19">
        <f>G53</f>
        <v>640929</v>
      </c>
      <c r="H52" s="19">
        <f>H53</f>
        <v>35000</v>
      </c>
      <c r="I52" s="15"/>
      <c r="J52" s="15"/>
      <c r="K52" s="15"/>
      <c r="L52" s="15"/>
    </row>
    <row r="53" s="1" customFormat="1" ht="16" customHeight="1" spans="1:12">
      <c r="A53" s="23" t="str">
        <f>IF(D53="","",COUNTA($D$21:D53)&amp;"")</f>
        <v/>
      </c>
      <c r="B53" s="21" t="s">
        <v>18</v>
      </c>
      <c r="C53" s="15">
        <f>COUNTA(C54:C55)</f>
        <v>2</v>
      </c>
      <c r="D53" s="17"/>
      <c r="E53" s="17"/>
      <c r="F53" s="18"/>
      <c r="G53" s="19">
        <f>SUM(G54:G55)</f>
        <v>640929</v>
      </c>
      <c r="H53" s="19">
        <f>SUM(H54:H55)</f>
        <v>35000</v>
      </c>
      <c r="I53" s="15"/>
      <c r="J53" s="15"/>
      <c r="K53" s="15"/>
      <c r="L53" s="15"/>
    </row>
    <row r="54" s="2" customFormat="1" ht="42.75" spans="1:12">
      <c r="A54" s="23" t="str">
        <f>IF(D54="","",COUNTA($D$21:D54)&amp;"")</f>
        <v>25</v>
      </c>
      <c r="B54" s="24" t="s">
        <v>150</v>
      </c>
      <c r="C54" s="18" t="s">
        <v>151</v>
      </c>
      <c r="D54" s="18" t="s">
        <v>152</v>
      </c>
      <c r="E54" s="23" t="s">
        <v>85</v>
      </c>
      <c r="F54" s="24" t="s">
        <v>153</v>
      </c>
      <c r="G54" s="25">
        <v>385370</v>
      </c>
      <c r="H54" s="26">
        <v>10000</v>
      </c>
      <c r="I54" s="18" t="s">
        <v>143</v>
      </c>
      <c r="J54" s="23" t="s">
        <v>154</v>
      </c>
      <c r="K54" s="24" t="s">
        <v>155</v>
      </c>
      <c r="L54" s="23" t="s">
        <v>72</v>
      </c>
    </row>
    <row r="55" s="2" customFormat="1" ht="42.75" spans="1:12">
      <c r="A55" s="23" t="str">
        <f>IF(D55="","",COUNTA($D$21:D55)&amp;"")</f>
        <v>26</v>
      </c>
      <c r="B55" s="24" t="s">
        <v>156</v>
      </c>
      <c r="C55" s="18" t="s">
        <v>157</v>
      </c>
      <c r="D55" s="18" t="s">
        <v>158</v>
      </c>
      <c r="E55" s="23" t="s">
        <v>159</v>
      </c>
      <c r="F55" s="24" t="s">
        <v>160</v>
      </c>
      <c r="G55" s="25">
        <v>255559</v>
      </c>
      <c r="H55" s="26">
        <v>25000</v>
      </c>
      <c r="I55" s="18" t="s">
        <v>143</v>
      </c>
      <c r="J55" s="23" t="s">
        <v>121</v>
      </c>
      <c r="K55" s="24" t="s">
        <v>161</v>
      </c>
      <c r="L55" s="23"/>
    </row>
    <row r="56" s="1" customFormat="1" ht="14.25" spans="1:12">
      <c r="A56" s="23" t="str">
        <f>IF(D56="","",COUNTA($D$21:D56)&amp;"")</f>
        <v/>
      </c>
      <c r="B56" s="21" t="s">
        <v>162</v>
      </c>
      <c r="C56" s="15">
        <f>C57+C68+C160+C167+C177+C181</f>
        <v>138</v>
      </c>
      <c r="D56" s="17"/>
      <c r="E56" s="17"/>
      <c r="F56" s="18"/>
      <c r="G56" s="19">
        <f>G57+G68+G160+G167+G177+G181</f>
        <v>9972651.65</v>
      </c>
      <c r="H56" s="19">
        <f>H57+H68+H160+H167+H177+H181</f>
        <v>1917658</v>
      </c>
      <c r="I56" s="15"/>
      <c r="J56" s="15"/>
      <c r="K56" s="15"/>
      <c r="L56" s="15"/>
    </row>
    <row r="57" s="1" customFormat="1" ht="14.25" spans="1:12">
      <c r="A57" s="23" t="str">
        <f>IF(D57="","",COUNTA($D$21:D57)&amp;"")</f>
        <v/>
      </c>
      <c r="B57" s="21" t="s">
        <v>163</v>
      </c>
      <c r="C57" s="15">
        <f>C58+C64</f>
        <v>8</v>
      </c>
      <c r="D57" s="17"/>
      <c r="E57" s="17"/>
      <c r="F57" s="18"/>
      <c r="G57" s="19">
        <f>G58+G64</f>
        <v>518041</v>
      </c>
      <c r="H57" s="19">
        <f>H58+H64</f>
        <v>133729</v>
      </c>
      <c r="I57" s="15"/>
      <c r="J57" s="15"/>
      <c r="K57" s="15"/>
      <c r="L57" s="15"/>
    </row>
    <row r="58" s="1" customFormat="1" ht="14.25" spans="1:12">
      <c r="A58" s="23" t="str">
        <f>IF(D58="","",COUNTA($D$21:D58)&amp;"")</f>
        <v/>
      </c>
      <c r="B58" s="21" t="s">
        <v>18</v>
      </c>
      <c r="C58" s="15">
        <f>COUNTA(C59:C63)</f>
        <v>5</v>
      </c>
      <c r="D58" s="17"/>
      <c r="E58" s="17"/>
      <c r="F58" s="18"/>
      <c r="G58" s="19">
        <f>SUM(G59:G63)</f>
        <v>475942</v>
      </c>
      <c r="H58" s="19">
        <f>SUM(H59:H63)</f>
        <v>122666</v>
      </c>
      <c r="I58" s="15"/>
      <c r="J58" s="15"/>
      <c r="K58" s="15"/>
      <c r="L58" s="15"/>
    </row>
    <row r="59" s="2" customFormat="1" ht="42.75" spans="1:12">
      <c r="A59" s="23" t="str">
        <f>IF(D59="","",COUNTA($D$21:D59)&amp;"")</f>
        <v>27</v>
      </c>
      <c r="B59" s="24" t="s">
        <v>164</v>
      </c>
      <c r="C59" s="18" t="s">
        <v>66</v>
      </c>
      <c r="D59" s="18" t="s">
        <v>165</v>
      </c>
      <c r="E59" s="23" t="s">
        <v>166</v>
      </c>
      <c r="F59" s="24" t="s">
        <v>167</v>
      </c>
      <c r="G59" s="25">
        <v>212034</v>
      </c>
      <c r="H59" s="26">
        <v>80000</v>
      </c>
      <c r="I59" s="18" t="s">
        <v>31</v>
      </c>
      <c r="J59" s="23" t="s">
        <v>115</v>
      </c>
      <c r="K59" s="24" t="s">
        <v>168</v>
      </c>
      <c r="L59" s="23" t="s">
        <v>72</v>
      </c>
    </row>
    <row r="60" s="2" customFormat="1" ht="28.5" spans="1:12">
      <c r="A60" s="23" t="str">
        <f>IF(D60="","",COUNTA($D$21:D60)&amp;"")</f>
        <v>28</v>
      </c>
      <c r="B60" s="24" t="s">
        <v>169</v>
      </c>
      <c r="C60" s="18" t="s">
        <v>170</v>
      </c>
      <c r="D60" s="18" t="s">
        <v>171</v>
      </c>
      <c r="E60" s="23" t="s">
        <v>159</v>
      </c>
      <c r="F60" s="24" t="s">
        <v>172</v>
      </c>
      <c r="G60" s="25">
        <v>31704</v>
      </c>
      <c r="H60" s="26">
        <v>12066</v>
      </c>
      <c r="I60" s="18" t="s">
        <v>31</v>
      </c>
      <c r="J60" s="23" t="s">
        <v>70</v>
      </c>
      <c r="K60" s="24" t="s">
        <v>173</v>
      </c>
      <c r="L60" s="23"/>
    </row>
    <row r="61" s="2" customFormat="1" ht="28.5" spans="1:12">
      <c r="A61" s="23" t="str">
        <f>IF(D61="","",COUNTA($D$21:D61)&amp;"")</f>
        <v>29</v>
      </c>
      <c r="B61" s="24" t="s">
        <v>174</v>
      </c>
      <c r="C61" s="18" t="s">
        <v>170</v>
      </c>
      <c r="D61" s="18" t="s">
        <v>171</v>
      </c>
      <c r="E61" s="23" t="s">
        <v>159</v>
      </c>
      <c r="F61" s="24" t="s">
        <v>175</v>
      </c>
      <c r="G61" s="25">
        <v>17302</v>
      </c>
      <c r="H61" s="26">
        <v>5600</v>
      </c>
      <c r="I61" s="18" t="s">
        <v>31</v>
      </c>
      <c r="J61" s="23" t="s">
        <v>70</v>
      </c>
      <c r="K61" s="24" t="s">
        <v>176</v>
      </c>
      <c r="L61" s="23" t="s">
        <v>72</v>
      </c>
    </row>
    <row r="62" s="2" customFormat="1" ht="28.5" spans="1:12">
      <c r="A62" s="23" t="str">
        <f>IF(D62="","",COUNTA($D$21:D62)&amp;"")</f>
        <v>30</v>
      </c>
      <c r="B62" s="24" t="s">
        <v>177</v>
      </c>
      <c r="C62" s="18" t="s">
        <v>170</v>
      </c>
      <c r="D62" s="18" t="s">
        <v>178</v>
      </c>
      <c r="E62" s="23" t="s">
        <v>179</v>
      </c>
      <c r="F62" s="24" t="s">
        <v>180</v>
      </c>
      <c r="G62" s="25">
        <v>175000</v>
      </c>
      <c r="H62" s="26">
        <v>20000</v>
      </c>
      <c r="I62" s="18" t="s">
        <v>31</v>
      </c>
      <c r="J62" s="23" t="s">
        <v>115</v>
      </c>
      <c r="K62" s="24" t="s">
        <v>181</v>
      </c>
      <c r="L62" s="23" t="s">
        <v>72</v>
      </c>
    </row>
    <row r="63" s="2" customFormat="1" ht="42.75" spans="1:12">
      <c r="A63" s="23" t="str">
        <f>IF(D63="","",COUNTA($D$21:D63)&amp;"")</f>
        <v>31</v>
      </c>
      <c r="B63" s="24" t="s">
        <v>182</v>
      </c>
      <c r="C63" s="18" t="s">
        <v>183</v>
      </c>
      <c r="D63" s="18" t="s">
        <v>184</v>
      </c>
      <c r="E63" s="23" t="s">
        <v>61</v>
      </c>
      <c r="F63" s="24" t="s">
        <v>185</v>
      </c>
      <c r="G63" s="25">
        <v>39902</v>
      </c>
      <c r="H63" s="26">
        <v>5000</v>
      </c>
      <c r="I63" s="18" t="s">
        <v>57</v>
      </c>
      <c r="J63" s="23" t="s">
        <v>44</v>
      </c>
      <c r="K63" s="24" t="s">
        <v>186</v>
      </c>
      <c r="L63" s="23"/>
    </row>
    <row r="64" s="1" customFormat="1" ht="14.25" spans="1:12">
      <c r="A64" s="23" t="str">
        <f>IF(D64="","",COUNTA($D$21:D64)&amp;"")</f>
        <v/>
      </c>
      <c r="B64" s="21" t="s">
        <v>19</v>
      </c>
      <c r="C64" s="15">
        <f>COUNTA(C65:C67)</f>
        <v>3</v>
      </c>
      <c r="D64" s="17"/>
      <c r="E64" s="17"/>
      <c r="F64" s="18"/>
      <c r="G64" s="19">
        <f>SUM(G65:G67)</f>
        <v>42099</v>
      </c>
      <c r="H64" s="19">
        <f>SUM(H65:H67)</f>
        <v>11063</v>
      </c>
      <c r="I64" s="15"/>
      <c r="J64" s="15"/>
      <c r="K64" s="15"/>
      <c r="L64" s="15"/>
    </row>
    <row r="65" s="2" customFormat="1" ht="28.5" spans="1:12">
      <c r="A65" s="23" t="str">
        <f>IF(D65="","",COUNTA($D$21:D65)&amp;"")</f>
        <v>32</v>
      </c>
      <c r="B65" s="24" t="s">
        <v>187</v>
      </c>
      <c r="C65" s="18" t="s">
        <v>170</v>
      </c>
      <c r="D65" s="18" t="s">
        <v>188</v>
      </c>
      <c r="E65" s="23" t="s">
        <v>189</v>
      </c>
      <c r="F65" s="24" t="s">
        <v>190</v>
      </c>
      <c r="G65" s="25">
        <v>11677</v>
      </c>
      <c r="H65" s="26">
        <v>1000</v>
      </c>
      <c r="I65" s="18" t="s">
        <v>31</v>
      </c>
      <c r="J65" s="23" t="s">
        <v>191</v>
      </c>
      <c r="K65" s="24" t="s">
        <v>192</v>
      </c>
      <c r="L65" s="23" t="s">
        <v>72</v>
      </c>
    </row>
    <row r="66" s="2" customFormat="1" ht="28.5" spans="1:12">
      <c r="A66" s="23" t="str">
        <f>IF(D66="","",COUNTA($D$21:D66)&amp;"")</f>
        <v>33</v>
      </c>
      <c r="B66" s="24" t="s">
        <v>193</v>
      </c>
      <c r="C66" s="18" t="s">
        <v>194</v>
      </c>
      <c r="D66" s="18" t="s">
        <v>41</v>
      </c>
      <c r="E66" s="23" t="s">
        <v>42</v>
      </c>
      <c r="F66" s="24" t="s">
        <v>195</v>
      </c>
      <c r="G66" s="25">
        <v>15266</v>
      </c>
      <c r="H66" s="26">
        <v>5000</v>
      </c>
      <c r="I66" s="18" t="s">
        <v>31</v>
      </c>
      <c r="J66" s="23" t="s">
        <v>131</v>
      </c>
      <c r="K66" s="24" t="s">
        <v>192</v>
      </c>
      <c r="L66" s="23"/>
    </row>
    <row r="67" s="2" customFormat="1" ht="42.75" spans="1:12">
      <c r="A67" s="23" t="str">
        <f>IF(D67="","",COUNTA($D$21:D67)&amp;"")</f>
        <v>34</v>
      </c>
      <c r="B67" s="24" t="s">
        <v>196</v>
      </c>
      <c r="C67" s="18" t="s">
        <v>197</v>
      </c>
      <c r="D67" s="18" t="s">
        <v>198</v>
      </c>
      <c r="E67" s="23" t="s">
        <v>85</v>
      </c>
      <c r="F67" s="24" t="s">
        <v>199</v>
      </c>
      <c r="G67" s="25">
        <v>15156</v>
      </c>
      <c r="H67" s="26">
        <v>5063</v>
      </c>
      <c r="I67" s="18" t="s">
        <v>200</v>
      </c>
      <c r="J67" s="23" t="s">
        <v>36</v>
      </c>
      <c r="K67" s="24" t="s">
        <v>192</v>
      </c>
      <c r="L67" s="23"/>
    </row>
    <row r="68" s="1" customFormat="1" ht="14.25" spans="1:12">
      <c r="A68" s="23" t="str">
        <f>IF(D68="","",COUNTA($D$21:D68)&amp;"")</f>
        <v/>
      </c>
      <c r="B68" s="21" t="s">
        <v>201</v>
      </c>
      <c r="C68" s="15">
        <f>C69+C83+C135</f>
        <v>88</v>
      </c>
      <c r="D68" s="17"/>
      <c r="E68" s="17"/>
      <c r="F68" s="18"/>
      <c r="G68" s="19">
        <f>G69+G83+G135</f>
        <v>5130160</v>
      </c>
      <c r="H68" s="19">
        <f>H69+H83+H135</f>
        <v>974300</v>
      </c>
      <c r="I68" s="15"/>
      <c r="J68" s="15"/>
      <c r="K68" s="15"/>
      <c r="L68" s="15"/>
    </row>
    <row r="69" s="1" customFormat="1" ht="14.25" spans="1:12">
      <c r="A69" s="23" t="str">
        <f>IF(D69="","",COUNTA($D$21:D69)&amp;"")</f>
        <v/>
      </c>
      <c r="B69" s="21" t="s">
        <v>17</v>
      </c>
      <c r="C69" s="15">
        <f>COUNTA(C70:C82)</f>
        <v>13</v>
      </c>
      <c r="D69" s="17"/>
      <c r="E69" s="17"/>
      <c r="F69" s="18"/>
      <c r="G69" s="19">
        <f>SUM(G70:G82)</f>
        <v>492246</v>
      </c>
      <c r="H69" s="19">
        <f>SUM(H70:H82)</f>
        <v>69100</v>
      </c>
      <c r="I69" s="15"/>
      <c r="J69" s="15"/>
      <c r="K69" s="15"/>
      <c r="L69" s="15"/>
    </row>
    <row r="70" s="2" customFormat="1" ht="28.5" spans="1:12">
      <c r="A70" s="23" t="str">
        <f>IF(D70="","",COUNTA($D$21:D70)&amp;"")</f>
        <v>35</v>
      </c>
      <c r="B70" s="24" t="s">
        <v>202</v>
      </c>
      <c r="C70" s="18" t="s">
        <v>203</v>
      </c>
      <c r="D70" s="18" t="s">
        <v>204</v>
      </c>
      <c r="E70" s="23" t="s">
        <v>205</v>
      </c>
      <c r="F70" s="24" t="s">
        <v>206</v>
      </c>
      <c r="G70" s="25">
        <v>20337</v>
      </c>
      <c r="H70" s="26">
        <v>5000</v>
      </c>
      <c r="I70" s="18" t="s">
        <v>31</v>
      </c>
      <c r="J70" s="23" t="s">
        <v>32</v>
      </c>
      <c r="K70" s="24" t="s">
        <v>33</v>
      </c>
      <c r="L70" s="28"/>
    </row>
    <row r="71" s="2" customFormat="1" ht="28.5" spans="1:12">
      <c r="A71" s="23" t="str">
        <f>IF(D71="","",COUNTA($D$21:D71)&amp;"")</f>
        <v>36</v>
      </c>
      <c r="B71" s="24" t="s">
        <v>207</v>
      </c>
      <c r="C71" s="18" t="s">
        <v>203</v>
      </c>
      <c r="D71" s="18" t="s">
        <v>208</v>
      </c>
      <c r="E71" s="23" t="s">
        <v>209</v>
      </c>
      <c r="F71" s="24" t="s">
        <v>210</v>
      </c>
      <c r="G71" s="25">
        <v>130364</v>
      </c>
      <c r="H71" s="26">
        <v>3000</v>
      </c>
      <c r="I71" s="18" t="s">
        <v>31</v>
      </c>
      <c r="J71" s="23" t="s">
        <v>32</v>
      </c>
      <c r="K71" s="24" t="s">
        <v>33</v>
      </c>
      <c r="L71" s="28"/>
    </row>
    <row r="72" s="2" customFormat="1" ht="28.5" spans="1:12">
      <c r="A72" s="23" t="str">
        <f>IF(D72="","",COUNTA($D$21:D72)&amp;"")</f>
        <v>37</v>
      </c>
      <c r="B72" s="24" t="s">
        <v>211</v>
      </c>
      <c r="C72" s="18" t="s">
        <v>203</v>
      </c>
      <c r="D72" s="18" t="s">
        <v>204</v>
      </c>
      <c r="E72" s="18" t="s">
        <v>205</v>
      </c>
      <c r="F72" s="24" t="s">
        <v>212</v>
      </c>
      <c r="G72" s="25">
        <v>57222</v>
      </c>
      <c r="H72" s="26">
        <v>5000</v>
      </c>
      <c r="I72" s="18" t="s">
        <v>31</v>
      </c>
      <c r="J72" s="23" t="s">
        <v>32</v>
      </c>
      <c r="K72" s="24" t="s">
        <v>213</v>
      </c>
      <c r="L72" s="23"/>
    </row>
    <row r="73" s="2" customFormat="1" ht="33" customHeight="1" spans="1:12">
      <c r="A73" s="23" t="str">
        <f>IF(D73="","",COUNTA($D$21:D73)&amp;"")</f>
        <v>38</v>
      </c>
      <c r="B73" s="24" t="s">
        <v>214</v>
      </c>
      <c r="C73" s="18" t="s">
        <v>203</v>
      </c>
      <c r="D73" s="18" t="s">
        <v>215</v>
      </c>
      <c r="E73" s="23" t="s">
        <v>205</v>
      </c>
      <c r="F73" s="24" t="s">
        <v>216</v>
      </c>
      <c r="G73" s="25">
        <v>14565</v>
      </c>
      <c r="H73" s="26">
        <v>1000</v>
      </c>
      <c r="I73" s="18" t="s">
        <v>217</v>
      </c>
      <c r="J73" s="23" t="s">
        <v>32</v>
      </c>
      <c r="K73" s="24" t="s">
        <v>33</v>
      </c>
      <c r="L73" s="23" t="s">
        <v>72</v>
      </c>
    </row>
    <row r="74" s="2" customFormat="1" ht="22" customHeight="1" spans="1:12">
      <c r="A74" s="23" t="str">
        <f>IF(D74="","",COUNTA($D$21:D74)&amp;"")</f>
        <v>39</v>
      </c>
      <c r="B74" s="24" t="s">
        <v>218</v>
      </c>
      <c r="C74" s="18" t="s">
        <v>203</v>
      </c>
      <c r="D74" s="18" t="s">
        <v>219</v>
      </c>
      <c r="E74" s="23" t="s">
        <v>159</v>
      </c>
      <c r="F74" s="24" t="s">
        <v>220</v>
      </c>
      <c r="G74" s="25">
        <v>50000</v>
      </c>
      <c r="H74" s="26">
        <v>15000</v>
      </c>
      <c r="I74" s="18" t="s">
        <v>31</v>
      </c>
      <c r="J74" s="23" t="s">
        <v>32</v>
      </c>
      <c r="K74" s="24" t="s">
        <v>33</v>
      </c>
      <c r="L74" s="28"/>
    </row>
    <row r="75" s="2" customFormat="1" ht="28.5" spans="1:12">
      <c r="A75" s="23" t="str">
        <f>IF(D75="","",COUNTA($D$21:D75)&amp;"")</f>
        <v>40</v>
      </c>
      <c r="B75" s="24" t="s">
        <v>221</v>
      </c>
      <c r="C75" s="18" t="s">
        <v>222</v>
      </c>
      <c r="D75" s="18" t="s">
        <v>215</v>
      </c>
      <c r="E75" s="23" t="s">
        <v>205</v>
      </c>
      <c r="F75" s="24" t="s">
        <v>223</v>
      </c>
      <c r="G75" s="25">
        <v>18000</v>
      </c>
      <c r="H75" s="26">
        <v>2000</v>
      </c>
      <c r="I75" s="18" t="s">
        <v>217</v>
      </c>
      <c r="J75" s="23" t="s">
        <v>32</v>
      </c>
      <c r="K75" s="24" t="s">
        <v>33</v>
      </c>
      <c r="L75" s="23" t="s">
        <v>72</v>
      </c>
    </row>
    <row r="76" s="2" customFormat="1" ht="28.5" spans="1:12">
      <c r="A76" s="23" t="str">
        <f>IF(D76="","",COUNTA($D$21:D76)&amp;"")</f>
        <v>41</v>
      </c>
      <c r="B76" s="24" t="s">
        <v>224</v>
      </c>
      <c r="C76" s="18" t="s">
        <v>222</v>
      </c>
      <c r="D76" s="18" t="s">
        <v>215</v>
      </c>
      <c r="E76" s="23" t="s">
        <v>205</v>
      </c>
      <c r="F76" s="24" t="s">
        <v>225</v>
      </c>
      <c r="G76" s="25">
        <v>20000</v>
      </c>
      <c r="H76" s="26">
        <v>2000</v>
      </c>
      <c r="I76" s="18" t="s">
        <v>217</v>
      </c>
      <c r="J76" s="23" t="s">
        <v>32</v>
      </c>
      <c r="K76" s="24" t="s">
        <v>33</v>
      </c>
      <c r="L76" s="23" t="s">
        <v>72</v>
      </c>
    </row>
    <row r="77" s="2" customFormat="1" ht="32" customHeight="1" spans="1:12">
      <c r="A77" s="23" t="str">
        <f>IF(D77="","",COUNTA($D$21:D77)&amp;"")</f>
        <v>42</v>
      </c>
      <c r="B77" s="24" t="s">
        <v>226</v>
      </c>
      <c r="C77" s="18" t="s">
        <v>66</v>
      </c>
      <c r="D77" s="18" t="s">
        <v>227</v>
      </c>
      <c r="E77" s="23" t="s">
        <v>228</v>
      </c>
      <c r="F77" s="24" t="s">
        <v>229</v>
      </c>
      <c r="G77" s="25">
        <v>10000</v>
      </c>
      <c r="H77" s="26">
        <v>5000</v>
      </c>
      <c r="I77" s="18" t="s">
        <v>31</v>
      </c>
      <c r="J77" s="23" t="s">
        <v>64</v>
      </c>
      <c r="K77" s="24" t="s">
        <v>230</v>
      </c>
      <c r="L77" s="23"/>
    </row>
    <row r="78" s="2" customFormat="1" ht="28.5" spans="1:12">
      <c r="A78" s="23" t="str">
        <f>IF(D78="","",COUNTA($D$21:D78)&amp;"")</f>
        <v>43</v>
      </c>
      <c r="B78" s="24" t="s">
        <v>231</v>
      </c>
      <c r="C78" s="18" t="s">
        <v>48</v>
      </c>
      <c r="D78" s="18" t="s">
        <v>49</v>
      </c>
      <c r="E78" s="23" t="s">
        <v>50</v>
      </c>
      <c r="F78" s="24" t="s">
        <v>232</v>
      </c>
      <c r="G78" s="25">
        <v>34782</v>
      </c>
      <c r="H78" s="26">
        <v>3000</v>
      </c>
      <c r="I78" s="18" t="s">
        <v>31</v>
      </c>
      <c r="J78" s="23" t="s">
        <v>233</v>
      </c>
      <c r="K78" s="24" t="s">
        <v>234</v>
      </c>
      <c r="L78" s="23"/>
    </row>
    <row r="79" s="2" customFormat="1" ht="35" customHeight="1" spans="1:12">
      <c r="A79" s="23" t="str">
        <f>IF(D79="","",COUNTA($D$21:D79)&amp;"")</f>
        <v>44</v>
      </c>
      <c r="B79" s="24" t="s">
        <v>235</v>
      </c>
      <c r="C79" s="18" t="s">
        <v>170</v>
      </c>
      <c r="D79" s="18" t="s">
        <v>227</v>
      </c>
      <c r="E79" s="23" t="s">
        <v>228</v>
      </c>
      <c r="F79" s="24" t="s">
        <v>236</v>
      </c>
      <c r="G79" s="25">
        <v>32000</v>
      </c>
      <c r="H79" s="26">
        <v>3100</v>
      </c>
      <c r="I79" s="18" t="s">
        <v>31</v>
      </c>
      <c r="J79" s="23" t="s">
        <v>233</v>
      </c>
      <c r="K79" s="24" t="s">
        <v>33</v>
      </c>
      <c r="L79" s="23"/>
    </row>
    <row r="80" s="2" customFormat="1" ht="28.5" spans="1:12">
      <c r="A80" s="23" t="str">
        <f>IF(D80="","",COUNTA($D$21:D80)&amp;"")</f>
        <v>45</v>
      </c>
      <c r="B80" s="24" t="s">
        <v>237</v>
      </c>
      <c r="C80" s="18" t="s">
        <v>238</v>
      </c>
      <c r="D80" s="18" t="s">
        <v>102</v>
      </c>
      <c r="E80" s="23" t="s">
        <v>55</v>
      </c>
      <c r="F80" s="24" t="s">
        <v>239</v>
      </c>
      <c r="G80" s="25">
        <v>56661</v>
      </c>
      <c r="H80" s="26">
        <v>5000</v>
      </c>
      <c r="I80" s="18" t="s">
        <v>217</v>
      </c>
      <c r="J80" s="23" t="s">
        <v>32</v>
      </c>
      <c r="K80" s="24" t="s">
        <v>33</v>
      </c>
      <c r="L80" s="23" t="s">
        <v>72</v>
      </c>
    </row>
    <row r="81" s="2" customFormat="1" ht="19" customHeight="1" spans="1:12">
      <c r="A81" s="23" t="str">
        <f>IF(D81="","",COUNTA($D$21:D81)&amp;"")</f>
        <v>46</v>
      </c>
      <c r="B81" s="24" t="s">
        <v>240</v>
      </c>
      <c r="C81" s="18" t="s">
        <v>238</v>
      </c>
      <c r="D81" s="18" t="s">
        <v>102</v>
      </c>
      <c r="E81" s="23" t="s">
        <v>55</v>
      </c>
      <c r="F81" s="24" t="s">
        <v>241</v>
      </c>
      <c r="G81" s="25">
        <v>25919</v>
      </c>
      <c r="H81" s="26">
        <v>10000</v>
      </c>
      <c r="I81" s="18" t="s">
        <v>31</v>
      </c>
      <c r="J81" s="23" t="s">
        <v>64</v>
      </c>
      <c r="K81" s="24" t="s">
        <v>33</v>
      </c>
      <c r="L81" s="28"/>
    </row>
    <row r="82" s="2" customFormat="1" ht="20" customHeight="1" spans="1:12">
      <c r="A82" s="23" t="str">
        <f>IF(D82="","",COUNTA($D$21:D82)&amp;"")</f>
        <v>47</v>
      </c>
      <c r="B82" s="24" t="s">
        <v>242</v>
      </c>
      <c r="C82" s="18" t="s">
        <v>238</v>
      </c>
      <c r="D82" s="18" t="s">
        <v>102</v>
      </c>
      <c r="E82" s="23" t="s">
        <v>55</v>
      </c>
      <c r="F82" s="24" t="s">
        <v>243</v>
      </c>
      <c r="G82" s="25">
        <v>22396</v>
      </c>
      <c r="H82" s="26">
        <v>10000</v>
      </c>
      <c r="I82" s="18" t="s">
        <v>31</v>
      </c>
      <c r="J82" s="23" t="s">
        <v>64</v>
      </c>
      <c r="K82" s="24" t="s">
        <v>33</v>
      </c>
      <c r="L82" s="28"/>
    </row>
    <row r="83" s="1" customFormat="1" ht="14.25" spans="1:12">
      <c r="A83" s="23" t="str">
        <f>IF(D83="","",COUNTA($D$21:D83)&amp;"")</f>
        <v/>
      </c>
      <c r="B83" s="21" t="s">
        <v>18</v>
      </c>
      <c r="C83" s="15">
        <f>COUNTA(C84:C134)</f>
        <v>51</v>
      </c>
      <c r="D83" s="17"/>
      <c r="E83" s="17"/>
      <c r="F83" s="18"/>
      <c r="G83" s="19">
        <f>SUM(G84:G134)</f>
        <v>3020159</v>
      </c>
      <c r="H83" s="19">
        <f>SUM(H84:H134)</f>
        <v>502200</v>
      </c>
      <c r="I83" s="15"/>
      <c r="J83" s="15"/>
      <c r="K83" s="15"/>
      <c r="L83" s="15"/>
    </row>
    <row r="84" s="2" customFormat="1" ht="28.5" spans="1:12">
      <c r="A84" s="23" t="str">
        <f>IF(D84="","",COUNTA($D$21:D84)&amp;"")</f>
        <v>48</v>
      </c>
      <c r="B84" s="24" t="s">
        <v>244</v>
      </c>
      <c r="C84" s="18" t="s">
        <v>203</v>
      </c>
      <c r="D84" s="18" t="s">
        <v>208</v>
      </c>
      <c r="E84" s="23" t="s">
        <v>209</v>
      </c>
      <c r="F84" s="24" t="s">
        <v>245</v>
      </c>
      <c r="G84" s="25">
        <v>19860</v>
      </c>
      <c r="H84" s="26">
        <v>5000</v>
      </c>
      <c r="I84" s="18" t="s">
        <v>31</v>
      </c>
      <c r="J84" s="23" t="s">
        <v>70</v>
      </c>
      <c r="K84" s="24" t="s">
        <v>213</v>
      </c>
      <c r="L84" s="23"/>
    </row>
    <row r="85" s="2" customFormat="1" ht="28.5" spans="1:12">
      <c r="A85" s="23" t="str">
        <f>IF(D85="","",COUNTA($D$21:D85)&amp;"")</f>
        <v>49</v>
      </c>
      <c r="B85" s="24" t="s">
        <v>246</v>
      </c>
      <c r="C85" s="18" t="s">
        <v>203</v>
      </c>
      <c r="D85" s="18" t="s">
        <v>208</v>
      </c>
      <c r="E85" s="23" t="s">
        <v>209</v>
      </c>
      <c r="F85" s="24" t="s">
        <v>247</v>
      </c>
      <c r="G85" s="25">
        <v>10927</v>
      </c>
      <c r="H85" s="26">
        <v>5000</v>
      </c>
      <c r="I85" s="18" t="s">
        <v>31</v>
      </c>
      <c r="J85" s="23" t="s">
        <v>70</v>
      </c>
      <c r="K85" s="24" t="s">
        <v>213</v>
      </c>
      <c r="L85" s="23"/>
    </row>
    <row r="86" s="2" customFormat="1" ht="28.5" spans="1:12">
      <c r="A86" s="23" t="str">
        <f>IF(D86="","",COUNTA($D$21:D86)&amp;"")</f>
        <v>50</v>
      </c>
      <c r="B86" s="24" t="s">
        <v>248</v>
      </c>
      <c r="C86" s="18" t="s">
        <v>203</v>
      </c>
      <c r="D86" s="18" t="s">
        <v>208</v>
      </c>
      <c r="E86" s="23" t="s">
        <v>209</v>
      </c>
      <c r="F86" s="24" t="s">
        <v>249</v>
      </c>
      <c r="G86" s="25">
        <v>18459</v>
      </c>
      <c r="H86" s="26">
        <v>5000</v>
      </c>
      <c r="I86" s="18" t="s">
        <v>31</v>
      </c>
      <c r="J86" s="23" t="s">
        <v>70</v>
      </c>
      <c r="K86" s="24" t="s">
        <v>213</v>
      </c>
      <c r="L86" s="23"/>
    </row>
    <row r="87" s="2" customFormat="1" ht="28.5" spans="1:12">
      <c r="A87" s="23" t="str">
        <f>IF(D87="","",COUNTA($D$21:D87)&amp;"")</f>
        <v>51</v>
      </c>
      <c r="B87" s="24" t="s">
        <v>250</v>
      </c>
      <c r="C87" s="18" t="s">
        <v>203</v>
      </c>
      <c r="D87" s="18" t="s">
        <v>208</v>
      </c>
      <c r="E87" s="23" t="s">
        <v>209</v>
      </c>
      <c r="F87" s="24" t="s">
        <v>251</v>
      </c>
      <c r="G87" s="25">
        <v>12080</v>
      </c>
      <c r="H87" s="26">
        <v>5000</v>
      </c>
      <c r="I87" s="18" t="s">
        <v>31</v>
      </c>
      <c r="J87" s="23" t="s">
        <v>70</v>
      </c>
      <c r="K87" s="24" t="s">
        <v>213</v>
      </c>
      <c r="L87" s="23"/>
    </row>
    <row r="88" s="2" customFormat="1" ht="28.5" spans="1:12">
      <c r="A88" s="23" t="str">
        <f>IF(D88="","",COUNTA($D$21:D88)&amp;"")</f>
        <v>52</v>
      </c>
      <c r="B88" s="24" t="s">
        <v>252</v>
      </c>
      <c r="C88" s="18" t="s">
        <v>203</v>
      </c>
      <c r="D88" s="18" t="s">
        <v>208</v>
      </c>
      <c r="E88" s="23" t="s">
        <v>209</v>
      </c>
      <c r="F88" s="24" t="s">
        <v>253</v>
      </c>
      <c r="G88" s="25">
        <v>23912</v>
      </c>
      <c r="H88" s="26">
        <v>10000</v>
      </c>
      <c r="I88" s="18" t="s">
        <v>31</v>
      </c>
      <c r="J88" s="23" t="s">
        <v>70</v>
      </c>
      <c r="K88" s="24" t="s">
        <v>254</v>
      </c>
      <c r="L88" s="23" t="s">
        <v>72</v>
      </c>
    </row>
    <row r="89" s="2" customFormat="1" ht="28.5" spans="1:12">
      <c r="A89" s="23" t="str">
        <f>IF(D89="","",COUNTA($D$21:D89)&amp;"")</f>
        <v>53</v>
      </c>
      <c r="B89" s="24" t="s">
        <v>255</v>
      </c>
      <c r="C89" s="18" t="s">
        <v>203</v>
      </c>
      <c r="D89" s="18" t="s">
        <v>208</v>
      </c>
      <c r="E89" s="23" t="s">
        <v>209</v>
      </c>
      <c r="F89" s="24" t="s">
        <v>256</v>
      </c>
      <c r="G89" s="25">
        <v>22664</v>
      </c>
      <c r="H89" s="26">
        <v>10000</v>
      </c>
      <c r="I89" s="18" t="s">
        <v>31</v>
      </c>
      <c r="J89" s="23" t="s">
        <v>70</v>
      </c>
      <c r="K89" s="24" t="s">
        <v>254</v>
      </c>
      <c r="L89" s="23" t="s">
        <v>72</v>
      </c>
    </row>
    <row r="90" s="2" customFormat="1" ht="28.5" spans="1:12">
      <c r="A90" s="23" t="str">
        <f>IF(D90="","",COUNTA($D$21:D90)&amp;"")</f>
        <v>54</v>
      </c>
      <c r="B90" s="24" t="s">
        <v>257</v>
      </c>
      <c r="C90" s="18" t="s">
        <v>203</v>
      </c>
      <c r="D90" s="18" t="s">
        <v>208</v>
      </c>
      <c r="E90" s="23" t="s">
        <v>209</v>
      </c>
      <c r="F90" s="24" t="s">
        <v>258</v>
      </c>
      <c r="G90" s="25">
        <v>93422</v>
      </c>
      <c r="H90" s="26">
        <v>30000</v>
      </c>
      <c r="I90" s="18" t="s">
        <v>31</v>
      </c>
      <c r="J90" s="23" t="s">
        <v>70</v>
      </c>
      <c r="K90" s="24" t="s">
        <v>259</v>
      </c>
      <c r="L90" s="23" t="s">
        <v>72</v>
      </c>
    </row>
    <row r="91" s="2" customFormat="1" ht="28.5" spans="1:12">
      <c r="A91" s="23" t="str">
        <f>IF(D91="","",COUNTA($D$21:D91)&amp;"")</f>
        <v>55</v>
      </c>
      <c r="B91" s="24" t="s">
        <v>260</v>
      </c>
      <c r="C91" s="18" t="s">
        <v>203</v>
      </c>
      <c r="D91" s="18" t="s">
        <v>208</v>
      </c>
      <c r="E91" s="23" t="s">
        <v>209</v>
      </c>
      <c r="F91" s="24" t="s">
        <v>261</v>
      </c>
      <c r="G91" s="25">
        <v>131748</v>
      </c>
      <c r="H91" s="26">
        <v>30000</v>
      </c>
      <c r="I91" s="18" t="s">
        <v>31</v>
      </c>
      <c r="J91" s="23" t="s">
        <v>70</v>
      </c>
      <c r="K91" s="24" t="s">
        <v>262</v>
      </c>
      <c r="L91" s="23" t="s">
        <v>72</v>
      </c>
    </row>
    <row r="92" s="2" customFormat="1" ht="28.5" spans="1:12">
      <c r="A92" s="23" t="str">
        <f>IF(D92="","",COUNTA($D$21:D92)&amp;"")</f>
        <v>56</v>
      </c>
      <c r="B92" s="24" t="s">
        <v>263</v>
      </c>
      <c r="C92" s="18" t="s">
        <v>203</v>
      </c>
      <c r="D92" s="18" t="s">
        <v>208</v>
      </c>
      <c r="E92" s="23" t="s">
        <v>209</v>
      </c>
      <c r="F92" s="24" t="s">
        <v>264</v>
      </c>
      <c r="G92" s="25">
        <v>60186</v>
      </c>
      <c r="H92" s="26">
        <v>10000</v>
      </c>
      <c r="I92" s="18" t="s">
        <v>31</v>
      </c>
      <c r="J92" s="23" t="s">
        <v>70</v>
      </c>
      <c r="K92" s="24" t="s">
        <v>213</v>
      </c>
      <c r="L92" s="23"/>
    </row>
    <row r="93" s="2" customFormat="1" ht="28.5" spans="1:12">
      <c r="A93" s="23" t="str">
        <f>IF(D93="","",COUNTA($D$21:D93)&amp;"")</f>
        <v>57</v>
      </c>
      <c r="B93" s="24" t="s">
        <v>265</v>
      </c>
      <c r="C93" s="18" t="s">
        <v>203</v>
      </c>
      <c r="D93" s="18" t="s">
        <v>208</v>
      </c>
      <c r="E93" s="23" t="s">
        <v>209</v>
      </c>
      <c r="F93" s="24" t="s">
        <v>266</v>
      </c>
      <c r="G93" s="25">
        <v>13395</v>
      </c>
      <c r="H93" s="26">
        <v>3000</v>
      </c>
      <c r="I93" s="18" t="s">
        <v>31</v>
      </c>
      <c r="J93" s="23" t="s">
        <v>70</v>
      </c>
      <c r="K93" s="24" t="s">
        <v>213</v>
      </c>
      <c r="L93" s="23"/>
    </row>
    <row r="94" s="2" customFormat="1" ht="28.5" spans="1:12">
      <c r="A94" s="23" t="str">
        <f>IF(D94="","",COUNTA($D$21:D94)&amp;"")</f>
        <v>58</v>
      </c>
      <c r="B94" s="24" t="s">
        <v>267</v>
      </c>
      <c r="C94" s="18" t="s">
        <v>203</v>
      </c>
      <c r="D94" s="18" t="s">
        <v>208</v>
      </c>
      <c r="E94" s="23" t="s">
        <v>209</v>
      </c>
      <c r="F94" s="24" t="s">
        <v>268</v>
      </c>
      <c r="G94" s="25">
        <v>42999</v>
      </c>
      <c r="H94" s="26">
        <v>10000</v>
      </c>
      <c r="I94" s="18" t="s">
        <v>31</v>
      </c>
      <c r="J94" s="23" t="s">
        <v>70</v>
      </c>
      <c r="K94" s="24" t="s">
        <v>213</v>
      </c>
      <c r="L94" s="23"/>
    </row>
    <row r="95" s="2" customFormat="1" ht="28.5" spans="1:12">
      <c r="A95" s="23" t="str">
        <f>IF(D95="","",COUNTA($D$21:D95)&amp;"")</f>
        <v>59</v>
      </c>
      <c r="B95" s="24" t="s">
        <v>269</v>
      </c>
      <c r="C95" s="18" t="s">
        <v>203</v>
      </c>
      <c r="D95" s="18" t="s">
        <v>208</v>
      </c>
      <c r="E95" s="23" t="s">
        <v>209</v>
      </c>
      <c r="F95" s="24" t="s">
        <v>270</v>
      </c>
      <c r="G95" s="25">
        <v>123073</v>
      </c>
      <c r="H95" s="26">
        <v>10000</v>
      </c>
      <c r="I95" s="18" t="s">
        <v>31</v>
      </c>
      <c r="J95" s="23" t="s">
        <v>70</v>
      </c>
      <c r="K95" s="24" t="s">
        <v>213</v>
      </c>
      <c r="L95" s="23"/>
    </row>
    <row r="96" s="2" customFormat="1" ht="28.5" spans="1:12">
      <c r="A96" s="23" t="str">
        <f>IF(D96="","",COUNTA($D$21:D96)&amp;"")</f>
        <v>60</v>
      </c>
      <c r="B96" s="24" t="s">
        <v>271</v>
      </c>
      <c r="C96" s="18" t="s">
        <v>203</v>
      </c>
      <c r="D96" s="18" t="s">
        <v>208</v>
      </c>
      <c r="E96" s="23" t="s">
        <v>209</v>
      </c>
      <c r="F96" s="24" t="s">
        <v>272</v>
      </c>
      <c r="G96" s="25">
        <v>61465</v>
      </c>
      <c r="H96" s="26">
        <v>10000</v>
      </c>
      <c r="I96" s="18" t="s">
        <v>31</v>
      </c>
      <c r="J96" s="23" t="s">
        <v>70</v>
      </c>
      <c r="K96" s="24" t="s">
        <v>213</v>
      </c>
      <c r="L96" s="23"/>
    </row>
    <row r="97" s="2" customFormat="1" ht="28.5" spans="1:12">
      <c r="A97" s="23" t="str">
        <f>IF(D97="","",COUNTA($D$21:D97)&amp;"")</f>
        <v>61</v>
      </c>
      <c r="B97" s="24" t="s">
        <v>273</v>
      </c>
      <c r="C97" s="18" t="s">
        <v>203</v>
      </c>
      <c r="D97" s="18" t="s">
        <v>204</v>
      </c>
      <c r="E97" s="23" t="s">
        <v>205</v>
      </c>
      <c r="F97" s="24" t="s">
        <v>274</v>
      </c>
      <c r="G97" s="25">
        <v>72154</v>
      </c>
      <c r="H97" s="26">
        <v>50000</v>
      </c>
      <c r="I97" s="18" t="s">
        <v>31</v>
      </c>
      <c r="J97" s="23" t="s">
        <v>44</v>
      </c>
      <c r="K97" s="24" t="s">
        <v>275</v>
      </c>
      <c r="L97" s="23" t="s">
        <v>72</v>
      </c>
    </row>
    <row r="98" s="2" customFormat="1" ht="28.5" spans="1:12">
      <c r="A98" s="23" t="str">
        <f>IF(D98="","",COUNTA($D$21:D98)&amp;"")</f>
        <v>62</v>
      </c>
      <c r="B98" s="24" t="s">
        <v>276</v>
      </c>
      <c r="C98" s="18" t="s">
        <v>203</v>
      </c>
      <c r="D98" s="18" t="s">
        <v>204</v>
      </c>
      <c r="E98" s="23" t="s">
        <v>205</v>
      </c>
      <c r="F98" s="24" t="s">
        <v>277</v>
      </c>
      <c r="G98" s="25">
        <v>78481</v>
      </c>
      <c r="H98" s="26">
        <v>30000</v>
      </c>
      <c r="I98" s="18" t="s">
        <v>31</v>
      </c>
      <c r="J98" s="23" t="s">
        <v>115</v>
      </c>
      <c r="K98" s="24" t="s">
        <v>275</v>
      </c>
      <c r="L98" s="23" t="s">
        <v>72</v>
      </c>
    </row>
    <row r="99" s="2" customFormat="1" ht="28.5" spans="1:12">
      <c r="A99" s="23" t="str">
        <f>IF(D99="","",COUNTA($D$21:D99)&amp;"")</f>
        <v>63</v>
      </c>
      <c r="B99" s="24" t="s">
        <v>278</v>
      </c>
      <c r="C99" s="18" t="s">
        <v>203</v>
      </c>
      <c r="D99" s="18" t="s">
        <v>204</v>
      </c>
      <c r="E99" s="23" t="s">
        <v>205</v>
      </c>
      <c r="F99" s="24" t="s">
        <v>279</v>
      </c>
      <c r="G99" s="25">
        <v>86453</v>
      </c>
      <c r="H99" s="26">
        <v>10000</v>
      </c>
      <c r="I99" s="18" t="s">
        <v>31</v>
      </c>
      <c r="J99" s="23" t="s">
        <v>44</v>
      </c>
      <c r="K99" s="24" t="s">
        <v>280</v>
      </c>
      <c r="L99" s="23" t="s">
        <v>72</v>
      </c>
    </row>
    <row r="100" s="2" customFormat="1" ht="28.5" spans="1:12">
      <c r="A100" s="23" t="str">
        <f>IF(D100="","",COUNTA($D$21:D100)&amp;"")</f>
        <v>64</v>
      </c>
      <c r="B100" s="24" t="s">
        <v>281</v>
      </c>
      <c r="C100" s="18" t="s">
        <v>66</v>
      </c>
      <c r="D100" s="18" t="s">
        <v>171</v>
      </c>
      <c r="E100" s="23" t="s">
        <v>159</v>
      </c>
      <c r="F100" s="24" t="s">
        <v>282</v>
      </c>
      <c r="G100" s="25">
        <v>114000</v>
      </c>
      <c r="H100" s="26">
        <v>10000</v>
      </c>
      <c r="I100" s="18" t="s">
        <v>31</v>
      </c>
      <c r="J100" s="23" t="s">
        <v>283</v>
      </c>
      <c r="K100" s="24" t="s">
        <v>284</v>
      </c>
      <c r="L100" s="23" t="s">
        <v>72</v>
      </c>
    </row>
    <row r="101" s="2" customFormat="1" ht="42.75" spans="1:12">
      <c r="A101" s="23" t="str">
        <f>IF(D101="","",COUNTA($D$21:D101)&amp;"")</f>
        <v>65</v>
      </c>
      <c r="B101" s="24" t="s">
        <v>285</v>
      </c>
      <c r="C101" s="18" t="s">
        <v>286</v>
      </c>
      <c r="D101" s="18" t="s">
        <v>287</v>
      </c>
      <c r="E101" s="23" t="s">
        <v>179</v>
      </c>
      <c r="F101" s="24" t="s">
        <v>288</v>
      </c>
      <c r="G101" s="25">
        <v>16754</v>
      </c>
      <c r="H101" s="26">
        <v>5000</v>
      </c>
      <c r="I101" s="18" t="s">
        <v>104</v>
      </c>
      <c r="J101" s="23" t="s">
        <v>283</v>
      </c>
      <c r="K101" s="24" t="s">
        <v>262</v>
      </c>
      <c r="L101" s="23" t="s">
        <v>72</v>
      </c>
    </row>
    <row r="102" s="2" customFormat="1" ht="28.5" spans="1:12">
      <c r="A102" s="23" t="str">
        <f>IF(D102="","",COUNTA($D$21:D102)&amp;"")</f>
        <v>66</v>
      </c>
      <c r="B102" s="24" t="s">
        <v>289</v>
      </c>
      <c r="C102" s="18" t="s">
        <v>66</v>
      </c>
      <c r="D102" s="18" t="s">
        <v>290</v>
      </c>
      <c r="E102" s="23" t="s">
        <v>179</v>
      </c>
      <c r="F102" s="24" t="s">
        <v>291</v>
      </c>
      <c r="G102" s="25">
        <v>10000</v>
      </c>
      <c r="H102" s="26">
        <v>5000</v>
      </c>
      <c r="I102" s="18" t="s">
        <v>104</v>
      </c>
      <c r="J102" s="23" t="s">
        <v>70</v>
      </c>
      <c r="K102" s="24" t="s">
        <v>292</v>
      </c>
      <c r="L102" s="23" t="s">
        <v>72</v>
      </c>
    </row>
    <row r="103" s="2" customFormat="1" ht="28.5" spans="1:12">
      <c r="A103" s="23" t="str">
        <f>IF(D103="","",COUNTA($D$21:D103)&amp;"")</f>
        <v>67</v>
      </c>
      <c r="B103" s="24" t="s">
        <v>293</v>
      </c>
      <c r="C103" s="18" t="s">
        <v>66</v>
      </c>
      <c r="D103" s="18" t="s">
        <v>290</v>
      </c>
      <c r="E103" s="23" t="s">
        <v>179</v>
      </c>
      <c r="F103" s="24" t="s">
        <v>294</v>
      </c>
      <c r="G103" s="25">
        <v>78705</v>
      </c>
      <c r="H103" s="26">
        <v>3000</v>
      </c>
      <c r="I103" s="18" t="s">
        <v>31</v>
      </c>
      <c r="J103" s="23" t="s">
        <v>115</v>
      </c>
      <c r="K103" s="24" t="s">
        <v>292</v>
      </c>
      <c r="L103" s="23"/>
    </row>
    <row r="104" s="2" customFormat="1" ht="28.5" spans="1:12">
      <c r="A104" s="23" t="str">
        <f>IF(D104="","",COUNTA($D$21:D104)&amp;"")</f>
        <v>68</v>
      </c>
      <c r="B104" s="24" t="s">
        <v>295</v>
      </c>
      <c r="C104" s="18" t="s">
        <v>66</v>
      </c>
      <c r="D104" s="18" t="s">
        <v>171</v>
      </c>
      <c r="E104" s="23" t="s">
        <v>159</v>
      </c>
      <c r="F104" s="24" t="s">
        <v>296</v>
      </c>
      <c r="G104" s="25">
        <v>120000</v>
      </c>
      <c r="H104" s="26">
        <v>10000</v>
      </c>
      <c r="I104" s="18" t="s">
        <v>31</v>
      </c>
      <c r="J104" s="23" t="s">
        <v>44</v>
      </c>
      <c r="K104" s="24" t="s">
        <v>297</v>
      </c>
      <c r="L104" s="23" t="s">
        <v>72</v>
      </c>
    </row>
    <row r="105" s="2" customFormat="1" ht="28.5" spans="1:12">
      <c r="A105" s="23" t="str">
        <f>IF(D105="","",COUNTA($D$21:D105)&amp;"")</f>
        <v>69</v>
      </c>
      <c r="B105" s="24" t="s">
        <v>298</v>
      </c>
      <c r="C105" s="18" t="s">
        <v>66</v>
      </c>
      <c r="D105" s="18" t="s">
        <v>290</v>
      </c>
      <c r="E105" s="23" t="s">
        <v>179</v>
      </c>
      <c r="F105" s="24" t="s">
        <v>299</v>
      </c>
      <c r="G105" s="25">
        <v>28214</v>
      </c>
      <c r="H105" s="26">
        <v>5000</v>
      </c>
      <c r="I105" s="18" t="s">
        <v>31</v>
      </c>
      <c r="J105" s="23" t="s">
        <v>44</v>
      </c>
      <c r="K105" s="24" t="s">
        <v>300</v>
      </c>
      <c r="L105" s="23" t="s">
        <v>72</v>
      </c>
    </row>
    <row r="106" s="2" customFormat="1" ht="28.5" spans="1:12">
      <c r="A106" s="23" t="str">
        <f>IF(D106="","",COUNTA($D$21:D106)&amp;"")</f>
        <v>70</v>
      </c>
      <c r="B106" s="24" t="s">
        <v>301</v>
      </c>
      <c r="C106" s="18" t="s">
        <v>66</v>
      </c>
      <c r="D106" s="18" t="s">
        <v>204</v>
      </c>
      <c r="E106" s="23" t="s">
        <v>205</v>
      </c>
      <c r="F106" s="24" t="s">
        <v>302</v>
      </c>
      <c r="G106" s="25">
        <v>27320</v>
      </c>
      <c r="H106" s="26">
        <v>3000</v>
      </c>
      <c r="I106" s="18" t="s">
        <v>104</v>
      </c>
      <c r="J106" s="23" t="s">
        <v>109</v>
      </c>
      <c r="K106" s="24" t="s">
        <v>297</v>
      </c>
      <c r="L106" s="23" t="s">
        <v>72</v>
      </c>
    </row>
    <row r="107" s="2" customFormat="1" ht="14.25" spans="1:12">
      <c r="A107" s="23" t="str">
        <f>IF(D107="","",COUNTA($D$21:D107)&amp;"")</f>
        <v>71</v>
      </c>
      <c r="B107" s="24" t="s">
        <v>303</v>
      </c>
      <c r="C107" s="18" t="s">
        <v>66</v>
      </c>
      <c r="D107" s="18" t="s">
        <v>304</v>
      </c>
      <c r="E107" s="23" t="s">
        <v>228</v>
      </c>
      <c r="F107" s="24" t="s">
        <v>305</v>
      </c>
      <c r="G107" s="25">
        <v>14966</v>
      </c>
      <c r="H107" s="26">
        <v>10000</v>
      </c>
      <c r="I107" s="18" t="s">
        <v>31</v>
      </c>
      <c r="J107" s="23" t="s">
        <v>44</v>
      </c>
      <c r="K107" s="24" t="s">
        <v>176</v>
      </c>
      <c r="L107" s="23" t="s">
        <v>72</v>
      </c>
    </row>
    <row r="108" s="2" customFormat="1" ht="28.5" spans="1:12">
      <c r="A108" s="23" t="str">
        <f>IF(D108="","",COUNTA($D$21:D108)&amp;"")</f>
        <v>72</v>
      </c>
      <c r="B108" s="24" t="s">
        <v>306</v>
      </c>
      <c r="C108" s="18" t="s">
        <v>307</v>
      </c>
      <c r="D108" s="18" t="s">
        <v>308</v>
      </c>
      <c r="E108" s="23" t="s">
        <v>55</v>
      </c>
      <c r="F108" s="24" t="s">
        <v>309</v>
      </c>
      <c r="G108" s="25">
        <v>30000</v>
      </c>
      <c r="H108" s="26">
        <v>6000</v>
      </c>
      <c r="I108" s="18" t="s">
        <v>217</v>
      </c>
      <c r="J108" s="23" t="s">
        <v>70</v>
      </c>
      <c r="K108" s="24" t="s">
        <v>181</v>
      </c>
      <c r="L108" s="23" t="s">
        <v>72</v>
      </c>
    </row>
    <row r="109" s="2" customFormat="1" ht="28.5" spans="1:12">
      <c r="A109" s="23" t="str">
        <f>IF(D109="","",COUNTA($D$21:D109)&amp;"")</f>
        <v>73</v>
      </c>
      <c r="B109" s="24" t="s">
        <v>310</v>
      </c>
      <c r="C109" s="18" t="s">
        <v>48</v>
      </c>
      <c r="D109" s="18" t="s">
        <v>49</v>
      </c>
      <c r="E109" s="23" t="s">
        <v>50</v>
      </c>
      <c r="F109" s="24" t="s">
        <v>311</v>
      </c>
      <c r="G109" s="25">
        <v>82337</v>
      </c>
      <c r="H109" s="26">
        <v>8000</v>
      </c>
      <c r="I109" s="18" t="s">
        <v>31</v>
      </c>
      <c r="J109" s="23" t="s">
        <v>283</v>
      </c>
      <c r="K109" s="24" t="s">
        <v>312</v>
      </c>
      <c r="L109" s="23" t="s">
        <v>72</v>
      </c>
    </row>
    <row r="110" s="2" customFormat="1" ht="14.25" spans="1:12">
      <c r="A110" s="23" t="str">
        <f>IF(D110="","",COUNTA($D$21:D110)&amp;"")</f>
        <v>74</v>
      </c>
      <c r="B110" s="24" t="s">
        <v>313</v>
      </c>
      <c r="C110" s="18" t="s">
        <v>48</v>
      </c>
      <c r="D110" s="18" t="s">
        <v>49</v>
      </c>
      <c r="E110" s="23" t="s">
        <v>50</v>
      </c>
      <c r="F110" s="24" t="s">
        <v>314</v>
      </c>
      <c r="G110" s="25">
        <v>46117</v>
      </c>
      <c r="H110" s="26">
        <v>10000</v>
      </c>
      <c r="I110" s="18" t="s">
        <v>31</v>
      </c>
      <c r="J110" s="23" t="s">
        <v>44</v>
      </c>
      <c r="K110" s="24" t="s">
        <v>315</v>
      </c>
      <c r="L110" s="23" t="s">
        <v>72</v>
      </c>
    </row>
    <row r="111" s="2" customFormat="1" ht="14.25" spans="1:12">
      <c r="A111" s="23" t="str">
        <f>IF(D111="","",COUNTA($D$21:D111)&amp;"")</f>
        <v>75</v>
      </c>
      <c r="B111" s="24" t="s">
        <v>316</v>
      </c>
      <c r="C111" s="18" t="s">
        <v>48</v>
      </c>
      <c r="D111" s="18" t="s">
        <v>49</v>
      </c>
      <c r="E111" s="23" t="s">
        <v>50</v>
      </c>
      <c r="F111" s="24" t="s">
        <v>317</v>
      </c>
      <c r="G111" s="25">
        <v>118777</v>
      </c>
      <c r="H111" s="26">
        <v>25000</v>
      </c>
      <c r="I111" s="18" t="s">
        <v>31</v>
      </c>
      <c r="J111" s="23" t="s">
        <v>44</v>
      </c>
      <c r="K111" s="24" t="s">
        <v>262</v>
      </c>
      <c r="L111" s="23" t="s">
        <v>72</v>
      </c>
    </row>
    <row r="112" s="2" customFormat="1" ht="42.75" spans="1:12">
      <c r="A112" s="23" t="str">
        <f>IF(D112="","",COUNTA($D$21:D112)&amp;"")</f>
        <v>76</v>
      </c>
      <c r="B112" s="24" t="s">
        <v>318</v>
      </c>
      <c r="C112" s="18" t="s">
        <v>48</v>
      </c>
      <c r="D112" s="18" t="s">
        <v>49</v>
      </c>
      <c r="E112" s="23" t="s">
        <v>50</v>
      </c>
      <c r="F112" s="24" t="s">
        <v>319</v>
      </c>
      <c r="G112" s="25">
        <v>111397</v>
      </c>
      <c r="H112" s="26">
        <v>10000</v>
      </c>
      <c r="I112" s="18" t="s">
        <v>31</v>
      </c>
      <c r="J112" s="23" t="s">
        <v>121</v>
      </c>
      <c r="K112" s="24" t="s">
        <v>320</v>
      </c>
      <c r="L112" s="23" t="s">
        <v>72</v>
      </c>
    </row>
    <row r="113" s="2" customFormat="1" ht="28.5" spans="1:12">
      <c r="A113" s="23" t="str">
        <f>IF(D113="","",COUNTA($D$21:D113)&amp;"")</f>
        <v>77</v>
      </c>
      <c r="B113" s="24" t="s">
        <v>321</v>
      </c>
      <c r="C113" s="18" t="s">
        <v>48</v>
      </c>
      <c r="D113" s="18" t="s">
        <v>49</v>
      </c>
      <c r="E113" s="23" t="s">
        <v>50</v>
      </c>
      <c r="F113" s="24" t="s">
        <v>322</v>
      </c>
      <c r="G113" s="25">
        <v>169875</v>
      </c>
      <c r="H113" s="26">
        <v>10000</v>
      </c>
      <c r="I113" s="18" t="s">
        <v>31</v>
      </c>
      <c r="J113" s="23" t="s">
        <v>44</v>
      </c>
      <c r="K113" s="24" t="s">
        <v>323</v>
      </c>
      <c r="L113" s="23" t="s">
        <v>72</v>
      </c>
    </row>
    <row r="114" s="2" customFormat="1" ht="42.75" spans="1:12">
      <c r="A114" s="23" t="str">
        <f>IF(D114="","",COUNTA($D$21:D114)&amp;"")</f>
        <v>78</v>
      </c>
      <c r="B114" s="24" t="s">
        <v>324</v>
      </c>
      <c r="C114" s="18" t="s">
        <v>48</v>
      </c>
      <c r="D114" s="18" t="s">
        <v>49</v>
      </c>
      <c r="E114" s="23" t="s">
        <v>50</v>
      </c>
      <c r="F114" s="24" t="s">
        <v>325</v>
      </c>
      <c r="G114" s="25">
        <v>241730</v>
      </c>
      <c r="H114" s="26">
        <v>10000</v>
      </c>
      <c r="I114" s="18" t="s">
        <v>31</v>
      </c>
      <c r="J114" s="23" t="s">
        <v>326</v>
      </c>
      <c r="K114" s="24" t="s">
        <v>327</v>
      </c>
      <c r="L114" s="23" t="s">
        <v>72</v>
      </c>
    </row>
    <row r="115" s="2" customFormat="1" ht="28.5" spans="1:12">
      <c r="A115" s="23" t="str">
        <f>IF(D115="","",COUNTA($D$21:D115)&amp;"")</f>
        <v>79</v>
      </c>
      <c r="B115" s="24" t="s">
        <v>328</v>
      </c>
      <c r="C115" s="18" t="s">
        <v>48</v>
      </c>
      <c r="D115" s="18" t="s">
        <v>49</v>
      </c>
      <c r="E115" s="23" t="s">
        <v>50</v>
      </c>
      <c r="F115" s="24" t="s">
        <v>329</v>
      </c>
      <c r="G115" s="25">
        <v>21686</v>
      </c>
      <c r="H115" s="26">
        <v>3000</v>
      </c>
      <c r="I115" s="18" t="s">
        <v>31</v>
      </c>
      <c r="J115" s="23" t="s">
        <v>109</v>
      </c>
      <c r="K115" s="24" t="s">
        <v>330</v>
      </c>
      <c r="L115" s="23"/>
    </row>
    <row r="116" s="2" customFormat="1" ht="28.5" spans="1:12">
      <c r="A116" s="23" t="str">
        <f>IF(D116="","",COUNTA($D$21:D116)&amp;"")</f>
        <v>80</v>
      </c>
      <c r="B116" s="24" t="s">
        <v>331</v>
      </c>
      <c r="C116" s="18" t="s">
        <v>48</v>
      </c>
      <c r="D116" s="18" t="s">
        <v>49</v>
      </c>
      <c r="E116" s="23" t="s">
        <v>50</v>
      </c>
      <c r="F116" s="24" t="s">
        <v>332</v>
      </c>
      <c r="G116" s="25">
        <v>18795</v>
      </c>
      <c r="H116" s="26">
        <v>5000</v>
      </c>
      <c r="I116" s="18" t="s">
        <v>31</v>
      </c>
      <c r="J116" s="23" t="s">
        <v>70</v>
      </c>
      <c r="K116" s="24" t="s">
        <v>333</v>
      </c>
      <c r="L116" s="23"/>
    </row>
    <row r="117" s="2" customFormat="1" ht="14.25" spans="1:12">
      <c r="A117" s="23" t="str">
        <f>IF(D117="","",COUNTA($D$21:D117)&amp;"")</f>
        <v>81</v>
      </c>
      <c r="B117" s="24" t="s">
        <v>334</v>
      </c>
      <c r="C117" s="18" t="s">
        <v>48</v>
      </c>
      <c r="D117" s="18" t="s">
        <v>49</v>
      </c>
      <c r="E117" s="23" t="s">
        <v>50</v>
      </c>
      <c r="F117" s="24" t="s">
        <v>335</v>
      </c>
      <c r="G117" s="25">
        <v>10000</v>
      </c>
      <c r="H117" s="26">
        <v>3000</v>
      </c>
      <c r="I117" s="18" t="s">
        <v>31</v>
      </c>
      <c r="J117" s="23" t="s">
        <v>109</v>
      </c>
      <c r="K117" s="24" t="s">
        <v>336</v>
      </c>
      <c r="L117" s="23"/>
    </row>
    <row r="118" s="2" customFormat="1" ht="28.5" spans="1:12">
      <c r="A118" s="23" t="str">
        <f>IF(D118="","",COUNTA($D$21:D118)&amp;"")</f>
        <v>82</v>
      </c>
      <c r="B118" s="24" t="s">
        <v>337</v>
      </c>
      <c r="C118" s="18" t="s">
        <v>48</v>
      </c>
      <c r="D118" s="18" t="s">
        <v>49</v>
      </c>
      <c r="E118" s="23" t="s">
        <v>50</v>
      </c>
      <c r="F118" s="24" t="s">
        <v>338</v>
      </c>
      <c r="G118" s="25">
        <v>35802</v>
      </c>
      <c r="H118" s="26">
        <v>8000</v>
      </c>
      <c r="I118" s="18" t="s">
        <v>31</v>
      </c>
      <c r="J118" s="23" t="s">
        <v>70</v>
      </c>
      <c r="K118" s="24" t="s">
        <v>339</v>
      </c>
      <c r="L118" s="23"/>
    </row>
    <row r="119" s="2" customFormat="1" ht="42.75" spans="1:12">
      <c r="A119" s="23" t="str">
        <f>IF(D119="","",COUNTA($D$21:D119)&amp;"")</f>
        <v>83</v>
      </c>
      <c r="B119" s="24" t="s">
        <v>340</v>
      </c>
      <c r="C119" s="18" t="s">
        <v>170</v>
      </c>
      <c r="D119" s="18" t="s">
        <v>341</v>
      </c>
      <c r="E119" s="23" t="s">
        <v>189</v>
      </c>
      <c r="F119" s="24" t="s">
        <v>342</v>
      </c>
      <c r="G119" s="25">
        <v>59561</v>
      </c>
      <c r="H119" s="26">
        <v>10000</v>
      </c>
      <c r="I119" s="18" t="s">
        <v>31</v>
      </c>
      <c r="J119" s="23" t="s">
        <v>70</v>
      </c>
      <c r="K119" s="24" t="s">
        <v>343</v>
      </c>
      <c r="L119" s="23"/>
    </row>
    <row r="120" s="2" customFormat="1" ht="28.5" spans="1:12">
      <c r="A120" s="23" t="str">
        <f>IF(D120="","",COUNTA($D$21:D120)&amp;"")</f>
        <v>84</v>
      </c>
      <c r="B120" s="24" t="s">
        <v>344</v>
      </c>
      <c r="C120" s="18" t="s">
        <v>170</v>
      </c>
      <c r="D120" s="18" t="s">
        <v>341</v>
      </c>
      <c r="E120" s="23" t="s">
        <v>189</v>
      </c>
      <c r="F120" s="24" t="s">
        <v>345</v>
      </c>
      <c r="G120" s="25">
        <v>129460</v>
      </c>
      <c r="H120" s="26">
        <v>10000</v>
      </c>
      <c r="I120" s="18" t="s">
        <v>31</v>
      </c>
      <c r="J120" s="23" t="s">
        <v>115</v>
      </c>
      <c r="K120" s="24" t="s">
        <v>346</v>
      </c>
      <c r="L120" s="23" t="s">
        <v>72</v>
      </c>
    </row>
    <row r="121" s="2" customFormat="1" ht="28.5" spans="1:12">
      <c r="A121" s="23" t="str">
        <f>IF(D121="","",COUNTA($D$21:D121)&amp;"")</f>
        <v>85</v>
      </c>
      <c r="B121" s="24" t="s">
        <v>347</v>
      </c>
      <c r="C121" s="18" t="s">
        <v>170</v>
      </c>
      <c r="D121" s="18" t="s">
        <v>204</v>
      </c>
      <c r="E121" s="23" t="s">
        <v>205</v>
      </c>
      <c r="F121" s="24" t="s">
        <v>348</v>
      </c>
      <c r="G121" s="25">
        <v>68889</v>
      </c>
      <c r="H121" s="26">
        <v>10000</v>
      </c>
      <c r="I121" s="18" t="s">
        <v>31</v>
      </c>
      <c r="J121" s="23" t="s">
        <v>349</v>
      </c>
      <c r="K121" s="24" t="s">
        <v>320</v>
      </c>
      <c r="L121" s="23" t="s">
        <v>72</v>
      </c>
    </row>
    <row r="122" s="2" customFormat="1" ht="28.5" spans="1:12">
      <c r="A122" s="23" t="str">
        <f>IF(D122="","",COUNTA($D$21:D122)&amp;"")</f>
        <v>86</v>
      </c>
      <c r="B122" s="24" t="s">
        <v>350</v>
      </c>
      <c r="C122" s="18" t="s">
        <v>170</v>
      </c>
      <c r="D122" s="18" t="s">
        <v>290</v>
      </c>
      <c r="E122" s="23" t="s">
        <v>179</v>
      </c>
      <c r="F122" s="24" t="s">
        <v>351</v>
      </c>
      <c r="G122" s="25">
        <v>63600</v>
      </c>
      <c r="H122" s="26">
        <v>5200</v>
      </c>
      <c r="I122" s="18" t="s">
        <v>31</v>
      </c>
      <c r="J122" s="23" t="s">
        <v>115</v>
      </c>
      <c r="K122" s="24" t="s">
        <v>259</v>
      </c>
      <c r="L122" s="23" t="s">
        <v>72</v>
      </c>
    </row>
    <row r="123" s="2" customFormat="1" ht="28.5" spans="1:12">
      <c r="A123" s="23" t="str">
        <f>IF(D123="","",COUNTA($D$21:D123)&amp;"")</f>
        <v>87</v>
      </c>
      <c r="B123" s="24" t="s">
        <v>352</v>
      </c>
      <c r="C123" s="18" t="s">
        <v>170</v>
      </c>
      <c r="D123" s="18" t="s">
        <v>290</v>
      </c>
      <c r="E123" s="23" t="s">
        <v>179</v>
      </c>
      <c r="F123" s="24" t="s">
        <v>353</v>
      </c>
      <c r="G123" s="25">
        <v>40505</v>
      </c>
      <c r="H123" s="26">
        <v>16000</v>
      </c>
      <c r="I123" s="18" t="s">
        <v>31</v>
      </c>
      <c r="J123" s="23" t="s">
        <v>115</v>
      </c>
      <c r="K123" s="24" t="s">
        <v>259</v>
      </c>
      <c r="L123" s="23" t="s">
        <v>72</v>
      </c>
    </row>
    <row r="124" s="2" customFormat="1" ht="42.75" spans="1:12">
      <c r="A124" s="23" t="str">
        <f>IF(D124="","",COUNTA($D$21:D124)&amp;"")</f>
        <v>88</v>
      </c>
      <c r="B124" s="24" t="s">
        <v>354</v>
      </c>
      <c r="C124" s="18" t="s">
        <v>170</v>
      </c>
      <c r="D124" s="18" t="s">
        <v>290</v>
      </c>
      <c r="E124" s="23" t="s">
        <v>179</v>
      </c>
      <c r="F124" s="24" t="s">
        <v>355</v>
      </c>
      <c r="G124" s="25">
        <v>95980</v>
      </c>
      <c r="H124" s="26">
        <v>2000</v>
      </c>
      <c r="I124" s="18" t="s">
        <v>31</v>
      </c>
      <c r="J124" s="23" t="s">
        <v>121</v>
      </c>
      <c r="K124" s="24" t="s">
        <v>356</v>
      </c>
      <c r="L124" s="23"/>
    </row>
    <row r="125" s="2" customFormat="1" ht="23" customHeight="1" spans="1:12">
      <c r="A125" s="23" t="str">
        <f>IF(D125="","",COUNTA($D$21:D125)&amp;"")</f>
        <v>89</v>
      </c>
      <c r="B125" s="24" t="s">
        <v>357</v>
      </c>
      <c r="C125" s="18" t="s">
        <v>238</v>
      </c>
      <c r="D125" s="18" t="s">
        <v>102</v>
      </c>
      <c r="E125" s="23" t="s">
        <v>55</v>
      </c>
      <c r="F125" s="24" t="s">
        <v>358</v>
      </c>
      <c r="G125" s="25">
        <v>46469</v>
      </c>
      <c r="H125" s="26">
        <v>10000</v>
      </c>
      <c r="I125" s="18" t="s">
        <v>31</v>
      </c>
      <c r="J125" s="23" t="s">
        <v>44</v>
      </c>
      <c r="K125" s="24" t="s">
        <v>262</v>
      </c>
      <c r="L125" s="23" t="s">
        <v>72</v>
      </c>
    </row>
    <row r="126" s="2" customFormat="1" ht="25" customHeight="1" spans="1:12">
      <c r="A126" s="23" t="str">
        <f>IF(D126="","",COUNTA($D$21:D126)&amp;"")</f>
        <v>90</v>
      </c>
      <c r="B126" s="24" t="s">
        <v>359</v>
      </c>
      <c r="C126" s="18" t="s">
        <v>238</v>
      </c>
      <c r="D126" s="18" t="s">
        <v>102</v>
      </c>
      <c r="E126" s="23" t="s">
        <v>55</v>
      </c>
      <c r="F126" s="24" t="s">
        <v>360</v>
      </c>
      <c r="G126" s="25">
        <v>40626</v>
      </c>
      <c r="H126" s="26">
        <v>10000</v>
      </c>
      <c r="I126" s="18" t="s">
        <v>31</v>
      </c>
      <c r="J126" s="23" t="s">
        <v>70</v>
      </c>
      <c r="K126" s="24" t="s">
        <v>213</v>
      </c>
      <c r="L126" s="23"/>
    </row>
    <row r="127" s="2" customFormat="1" ht="24" customHeight="1" spans="1:12">
      <c r="A127" s="23" t="str">
        <f>IF(D127="","",COUNTA($D$21:D127)&amp;"")</f>
        <v>91</v>
      </c>
      <c r="B127" s="24" t="s">
        <v>361</v>
      </c>
      <c r="C127" s="18" t="s">
        <v>238</v>
      </c>
      <c r="D127" s="18" t="s">
        <v>102</v>
      </c>
      <c r="E127" s="23" t="s">
        <v>55</v>
      </c>
      <c r="F127" s="24" t="s">
        <v>362</v>
      </c>
      <c r="G127" s="25">
        <v>48166</v>
      </c>
      <c r="H127" s="26">
        <v>10000</v>
      </c>
      <c r="I127" s="18" t="s">
        <v>31</v>
      </c>
      <c r="J127" s="23" t="s">
        <v>44</v>
      </c>
      <c r="K127" s="24" t="s">
        <v>275</v>
      </c>
      <c r="L127" s="23" t="s">
        <v>72</v>
      </c>
    </row>
    <row r="128" s="2" customFormat="1" ht="23" customHeight="1" spans="1:12">
      <c r="A128" s="23" t="str">
        <f>IF(D128="","",COUNTA($D$21:D128)&amp;"")</f>
        <v>92</v>
      </c>
      <c r="B128" s="24" t="s">
        <v>363</v>
      </c>
      <c r="C128" s="18" t="s">
        <v>238</v>
      </c>
      <c r="D128" s="18" t="s">
        <v>102</v>
      </c>
      <c r="E128" s="23" t="s">
        <v>55</v>
      </c>
      <c r="F128" s="24" t="s">
        <v>364</v>
      </c>
      <c r="G128" s="25">
        <v>19024</v>
      </c>
      <c r="H128" s="26">
        <v>5000</v>
      </c>
      <c r="I128" s="18" t="s">
        <v>31</v>
      </c>
      <c r="J128" s="23" t="s">
        <v>115</v>
      </c>
      <c r="K128" s="24" t="s">
        <v>320</v>
      </c>
      <c r="L128" s="23" t="s">
        <v>72</v>
      </c>
    </row>
    <row r="129" s="2" customFormat="1" ht="22" customHeight="1" spans="1:12">
      <c r="A129" s="23" t="str">
        <f>IF(D129="","",COUNTA($D$21:D129)&amp;"")</f>
        <v>93</v>
      </c>
      <c r="B129" s="24" t="s">
        <v>365</v>
      </c>
      <c r="C129" s="18" t="s">
        <v>238</v>
      </c>
      <c r="D129" s="18" t="s">
        <v>102</v>
      </c>
      <c r="E129" s="23" t="s">
        <v>55</v>
      </c>
      <c r="F129" s="24" t="s">
        <v>366</v>
      </c>
      <c r="G129" s="25">
        <v>39424</v>
      </c>
      <c r="H129" s="26">
        <v>10000</v>
      </c>
      <c r="I129" s="18" t="s">
        <v>31</v>
      </c>
      <c r="J129" s="23" t="s">
        <v>44</v>
      </c>
      <c r="K129" s="24" t="s">
        <v>320</v>
      </c>
      <c r="L129" s="23" t="s">
        <v>72</v>
      </c>
    </row>
    <row r="130" s="2" customFormat="1" ht="24" customHeight="1" spans="1:12">
      <c r="A130" s="23" t="str">
        <f>IF(D130="","",COUNTA($D$21:D130)&amp;"")</f>
        <v>94</v>
      </c>
      <c r="B130" s="24" t="s">
        <v>367</v>
      </c>
      <c r="C130" s="18" t="s">
        <v>238</v>
      </c>
      <c r="D130" s="18" t="s">
        <v>102</v>
      </c>
      <c r="E130" s="23" t="s">
        <v>55</v>
      </c>
      <c r="F130" s="24" t="s">
        <v>368</v>
      </c>
      <c r="G130" s="25">
        <v>33540</v>
      </c>
      <c r="H130" s="26">
        <v>10000</v>
      </c>
      <c r="I130" s="18" t="s">
        <v>31</v>
      </c>
      <c r="J130" s="23" t="s">
        <v>44</v>
      </c>
      <c r="K130" s="24" t="s">
        <v>320</v>
      </c>
      <c r="L130" s="23" t="s">
        <v>72</v>
      </c>
    </row>
    <row r="131" s="2" customFormat="1" ht="85.5" spans="1:12">
      <c r="A131" s="23" t="str">
        <f>IF(D131="","",COUNTA($D$21:D131)&amp;"")</f>
        <v>95</v>
      </c>
      <c r="B131" s="24" t="s">
        <v>369</v>
      </c>
      <c r="C131" s="18" t="s">
        <v>370</v>
      </c>
      <c r="D131" s="18" t="s">
        <v>41</v>
      </c>
      <c r="E131" s="23" t="s">
        <v>42</v>
      </c>
      <c r="F131" s="24" t="s">
        <v>371</v>
      </c>
      <c r="G131" s="25">
        <v>12779</v>
      </c>
      <c r="H131" s="26">
        <v>3000</v>
      </c>
      <c r="I131" s="18" t="s">
        <v>31</v>
      </c>
      <c r="J131" s="23" t="s">
        <v>44</v>
      </c>
      <c r="K131" s="24" t="s">
        <v>372</v>
      </c>
      <c r="L131" s="23"/>
    </row>
    <row r="132" s="2" customFormat="1" ht="22" customHeight="1" spans="1:12">
      <c r="A132" s="23" t="str">
        <f>IF(D132="","",COUNTA($D$21:D132)&amp;"")</f>
        <v>96</v>
      </c>
      <c r="B132" s="24" t="s">
        <v>373</v>
      </c>
      <c r="C132" s="18" t="s">
        <v>370</v>
      </c>
      <c r="D132" s="18" t="s">
        <v>41</v>
      </c>
      <c r="E132" s="23" t="s">
        <v>42</v>
      </c>
      <c r="F132" s="24" t="s">
        <v>374</v>
      </c>
      <c r="G132" s="25">
        <v>28254</v>
      </c>
      <c r="H132" s="26">
        <v>2000</v>
      </c>
      <c r="I132" s="18" t="s">
        <v>31</v>
      </c>
      <c r="J132" s="23" t="s">
        <v>109</v>
      </c>
      <c r="K132" s="24" t="s">
        <v>375</v>
      </c>
      <c r="L132" s="23"/>
    </row>
    <row r="133" s="2" customFormat="1" ht="28.5" spans="1:12">
      <c r="A133" s="23" t="str">
        <f>IF(D133="","",COUNTA($D$21:D133)&amp;"")</f>
        <v>97</v>
      </c>
      <c r="B133" s="24" t="s">
        <v>376</v>
      </c>
      <c r="C133" s="18" t="s">
        <v>377</v>
      </c>
      <c r="D133" s="18" t="s">
        <v>134</v>
      </c>
      <c r="E133" s="23" t="s">
        <v>135</v>
      </c>
      <c r="F133" s="24" t="s">
        <v>378</v>
      </c>
      <c r="G133" s="25">
        <v>11582</v>
      </c>
      <c r="H133" s="26">
        <v>2000</v>
      </c>
      <c r="I133" s="18" t="s">
        <v>31</v>
      </c>
      <c r="J133" s="23" t="s">
        <v>70</v>
      </c>
      <c r="K133" s="24" t="s">
        <v>213</v>
      </c>
      <c r="L133" s="23"/>
    </row>
    <row r="134" s="2" customFormat="1" ht="42.75" spans="1:12">
      <c r="A134" s="23" t="str">
        <f>IF(D134="","",COUNTA($D$21:D134)&amp;"")</f>
        <v>98</v>
      </c>
      <c r="B134" s="24" t="s">
        <v>379</v>
      </c>
      <c r="C134" s="18" t="s">
        <v>380</v>
      </c>
      <c r="D134" s="18" t="s">
        <v>184</v>
      </c>
      <c r="E134" s="23" t="s">
        <v>61</v>
      </c>
      <c r="F134" s="24" t="s">
        <v>381</v>
      </c>
      <c r="G134" s="25">
        <v>114547</v>
      </c>
      <c r="H134" s="26">
        <v>5000</v>
      </c>
      <c r="I134" s="18" t="s">
        <v>31</v>
      </c>
      <c r="J134" s="23" t="s">
        <v>283</v>
      </c>
      <c r="K134" s="24" t="s">
        <v>382</v>
      </c>
      <c r="L134" s="23"/>
    </row>
    <row r="135" s="4" customFormat="1" ht="14.25" spans="1:12">
      <c r="A135" s="23" t="str">
        <f>IF(D135="","",COUNTA($D$21:D135)&amp;"")</f>
        <v/>
      </c>
      <c r="B135" s="29" t="s">
        <v>19</v>
      </c>
      <c r="C135" s="15">
        <f>COUNTA(C136:C159)</f>
        <v>24</v>
      </c>
      <c r="D135" s="15"/>
      <c r="E135" s="30"/>
      <c r="F135" s="29"/>
      <c r="G135" s="31">
        <f>SUM(G136:G159)</f>
        <v>1617755</v>
      </c>
      <c r="H135" s="31">
        <f>SUM(H136:H159)</f>
        <v>403000</v>
      </c>
      <c r="I135" s="15"/>
      <c r="J135" s="30"/>
      <c r="K135" s="29"/>
      <c r="L135" s="30"/>
    </row>
    <row r="136" s="2" customFormat="1" ht="42.75" spans="1:12">
      <c r="A136" s="23" t="str">
        <f>IF(D136="","",COUNTA($D$21:D136)&amp;"")</f>
        <v>99</v>
      </c>
      <c r="B136" s="24" t="s">
        <v>383</v>
      </c>
      <c r="C136" s="18" t="s">
        <v>66</v>
      </c>
      <c r="D136" s="18" t="s">
        <v>384</v>
      </c>
      <c r="E136" s="18" t="s">
        <v>385</v>
      </c>
      <c r="F136" s="24" t="s">
        <v>386</v>
      </c>
      <c r="G136" s="25">
        <v>170000</v>
      </c>
      <c r="H136" s="26">
        <v>70000</v>
      </c>
      <c r="I136" s="18" t="s">
        <v>31</v>
      </c>
      <c r="J136" s="23" t="s">
        <v>36</v>
      </c>
      <c r="K136" s="24" t="s">
        <v>132</v>
      </c>
      <c r="L136" s="23" t="s">
        <v>72</v>
      </c>
    </row>
    <row r="137" s="2" customFormat="1" ht="28.5" spans="1:12">
      <c r="A137" s="23" t="str">
        <f>IF(D137="","",COUNTA($D$21:D137)&amp;"")</f>
        <v>100</v>
      </c>
      <c r="B137" s="24" t="s">
        <v>387</v>
      </c>
      <c r="C137" s="18" t="s">
        <v>203</v>
      </c>
      <c r="D137" s="18" t="s">
        <v>208</v>
      </c>
      <c r="E137" s="23" t="s">
        <v>209</v>
      </c>
      <c r="F137" s="24" t="s">
        <v>388</v>
      </c>
      <c r="G137" s="25">
        <v>48773</v>
      </c>
      <c r="H137" s="26">
        <v>20000</v>
      </c>
      <c r="I137" s="18" t="s">
        <v>31</v>
      </c>
      <c r="J137" s="23" t="s">
        <v>144</v>
      </c>
      <c r="K137" s="24" t="s">
        <v>132</v>
      </c>
      <c r="L137" s="23" t="s">
        <v>72</v>
      </c>
    </row>
    <row r="138" s="2" customFormat="1" ht="28.5" spans="1:12">
      <c r="A138" s="23" t="str">
        <f>IF(D138="","",COUNTA($D$21:D138)&amp;"")</f>
        <v>101</v>
      </c>
      <c r="B138" s="24" t="s">
        <v>389</v>
      </c>
      <c r="C138" s="18" t="s">
        <v>203</v>
      </c>
      <c r="D138" s="18" t="s">
        <v>208</v>
      </c>
      <c r="E138" s="23" t="s">
        <v>209</v>
      </c>
      <c r="F138" s="24" t="s">
        <v>390</v>
      </c>
      <c r="G138" s="25">
        <v>50700</v>
      </c>
      <c r="H138" s="26">
        <v>30000</v>
      </c>
      <c r="I138" s="18" t="s">
        <v>31</v>
      </c>
      <c r="J138" s="23" t="s">
        <v>36</v>
      </c>
      <c r="K138" s="24" t="s">
        <v>132</v>
      </c>
      <c r="L138" s="23" t="s">
        <v>72</v>
      </c>
    </row>
    <row r="139" s="2" customFormat="1" ht="28.5" spans="1:12">
      <c r="A139" s="23" t="str">
        <f>IF(D139="","",COUNTA($D$21:D139)&amp;"")</f>
        <v>102</v>
      </c>
      <c r="B139" s="24" t="s">
        <v>391</v>
      </c>
      <c r="C139" s="18" t="s">
        <v>203</v>
      </c>
      <c r="D139" s="18" t="s">
        <v>208</v>
      </c>
      <c r="E139" s="23" t="s">
        <v>209</v>
      </c>
      <c r="F139" s="24" t="s">
        <v>392</v>
      </c>
      <c r="G139" s="25">
        <v>67082</v>
      </c>
      <c r="H139" s="26">
        <v>20000</v>
      </c>
      <c r="I139" s="18" t="s">
        <v>31</v>
      </c>
      <c r="J139" s="23" t="s">
        <v>36</v>
      </c>
      <c r="K139" s="24" t="s">
        <v>132</v>
      </c>
      <c r="L139" s="23" t="s">
        <v>72</v>
      </c>
    </row>
    <row r="140" s="2" customFormat="1" ht="28.5" spans="1:12">
      <c r="A140" s="23" t="str">
        <f>IF(D140="","",COUNTA($D$21:D140)&amp;"")</f>
        <v>103</v>
      </c>
      <c r="B140" s="24" t="s">
        <v>393</v>
      </c>
      <c r="C140" s="18" t="s">
        <v>203</v>
      </c>
      <c r="D140" s="18" t="s">
        <v>208</v>
      </c>
      <c r="E140" s="23" t="s">
        <v>209</v>
      </c>
      <c r="F140" s="24" t="s">
        <v>394</v>
      </c>
      <c r="G140" s="25">
        <v>109718</v>
      </c>
      <c r="H140" s="26">
        <v>20000</v>
      </c>
      <c r="I140" s="18" t="s">
        <v>31</v>
      </c>
      <c r="J140" s="23" t="s">
        <v>36</v>
      </c>
      <c r="K140" s="24" t="s">
        <v>132</v>
      </c>
      <c r="L140" s="23" t="s">
        <v>72</v>
      </c>
    </row>
    <row r="141" s="2" customFormat="1" ht="28.5" spans="1:12">
      <c r="A141" s="23" t="str">
        <f>IF(D141="","",COUNTA($D$21:D141)&amp;"")</f>
        <v>104</v>
      </c>
      <c r="B141" s="24" t="s">
        <v>395</v>
      </c>
      <c r="C141" s="18" t="s">
        <v>203</v>
      </c>
      <c r="D141" s="18" t="s">
        <v>208</v>
      </c>
      <c r="E141" s="23" t="s">
        <v>209</v>
      </c>
      <c r="F141" s="24" t="s">
        <v>396</v>
      </c>
      <c r="G141" s="25">
        <v>74902</v>
      </c>
      <c r="H141" s="26">
        <v>20000</v>
      </c>
      <c r="I141" s="18" t="s">
        <v>31</v>
      </c>
      <c r="J141" s="23" t="s">
        <v>36</v>
      </c>
      <c r="K141" s="24" t="s">
        <v>132</v>
      </c>
      <c r="L141" s="23" t="s">
        <v>72</v>
      </c>
    </row>
    <row r="142" s="2" customFormat="1" ht="28.5" spans="1:12">
      <c r="A142" s="23" t="str">
        <f>IF(D142="","",COUNTA($D$21:D142)&amp;"")</f>
        <v>105</v>
      </c>
      <c r="B142" s="24" t="s">
        <v>397</v>
      </c>
      <c r="C142" s="18" t="s">
        <v>203</v>
      </c>
      <c r="D142" s="18" t="s">
        <v>208</v>
      </c>
      <c r="E142" s="23" t="s">
        <v>209</v>
      </c>
      <c r="F142" s="24" t="s">
        <v>398</v>
      </c>
      <c r="G142" s="25">
        <v>26529</v>
      </c>
      <c r="H142" s="26">
        <v>18000</v>
      </c>
      <c r="I142" s="18" t="s">
        <v>31</v>
      </c>
      <c r="J142" s="23" t="s">
        <v>144</v>
      </c>
      <c r="K142" s="24" t="s">
        <v>132</v>
      </c>
      <c r="L142" s="23" t="s">
        <v>72</v>
      </c>
    </row>
    <row r="143" s="2" customFormat="1" ht="36" customHeight="1" spans="1:12">
      <c r="A143" s="23" t="str">
        <f>IF(D143="","",COUNTA($D$21:D143)&amp;"")</f>
        <v>106</v>
      </c>
      <c r="B143" s="24" t="s">
        <v>399</v>
      </c>
      <c r="C143" s="18" t="s">
        <v>203</v>
      </c>
      <c r="D143" s="18" t="s">
        <v>208</v>
      </c>
      <c r="E143" s="18" t="s">
        <v>400</v>
      </c>
      <c r="F143" s="24" t="s">
        <v>401</v>
      </c>
      <c r="G143" s="25">
        <v>158669</v>
      </c>
      <c r="H143" s="26">
        <v>10000</v>
      </c>
      <c r="I143" s="18" t="s">
        <v>31</v>
      </c>
      <c r="J143" s="23" t="s">
        <v>144</v>
      </c>
      <c r="K143" s="24" t="s">
        <v>132</v>
      </c>
      <c r="L143" s="23"/>
    </row>
    <row r="144" s="2" customFormat="1" ht="28.5" spans="1:12">
      <c r="A144" s="23" t="str">
        <f>IF(D144="","",COUNTA($D$21:D144)&amp;"")</f>
        <v>107</v>
      </c>
      <c r="B144" s="24" t="s">
        <v>402</v>
      </c>
      <c r="C144" s="18" t="s">
        <v>203</v>
      </c>
      <c r="D144" s="18" t="s">
        <v>204</v>
      </c>
      <c r="E144" s="23" t="s">
        <v>205</v>
      </c>
      <c r="F144" s="24" t="s">
        <v>403</v>
      </c>
      <c r="G144" s="25">
        <v>10000</v>
      </c>
      <c r="H144" s="26">
        <v>7000</v>
      </c>
      <c r="I144" s="18" t="s">
        <v>31</v>
      </c>
      <c r="J144" s="23" t="s">
        <v>144</v>
      </c>
      <c r="K144" s="24" t="s">
        <v>404</v>
      </c>
      <c r="L144" s="23"/>
    </row>
    <row r="145" s="2" customFormat="1" ht="28.5" spans="1:12">
      <c r="A145" s="23" t="str">
        <f>IF(D145="","",COUNTA($D$21:D145)&amp;"")</f>
        <v>108</v>
      </c>
      <c r="B145" s="24" t="s">
        <v>405</v>
      </c>
      <c r="C145" s="18" t="s">
        <v>203</v>
      </c>
      <c r="D145" s="18" t="s">
        <v>290</v>
      </c>
      <c r="E145" s="23" t="s">
        <v>179</v>
      </c>
      <c r="F145" s="24" t="s">
        <v>406</v>
      </c>
      <c r="G145" s="25">
        <v>94255</v>
      </c>
      <c r="H145" s="26">
        <v>40000</v>
      </c>
      <c r="I145" s="18" t="s">
        <v>31</v>
      </c>
      <c r="J145" s="23" t="s">
        <v>191</v>
      </c>
      <c r="K145" s="24" t="s">
        <v>132</v>
      </c>
      <c r="L145" s="23" t="s">
        <v>72</v>
      </c>
    </row>
    <row r="146" s="2" customFormat="1" ht="28.5" spans="1:12">
      <c r="A146" s="23" t="str">
        <f>IF(D146="","",COUNTA($D$21:D146)&amp;"")</f>
        <v>109</v>
      </c>
      <c r="B146" s="24" t="s">
        <v>407</v>
      </c>
      <c r="C146" s="18" t="s">
        <v>408</v>
      </c>
      <c r="D146" s="18" t="s">
        <v>409</v>
      </c>
      <c r="E146" s="23" t="s">
        <v>159</v>
      </c>
      <c r="F146" s="24" t="s">
        <v>410</v>
      </c>
      <c r="G146" s="25">
        <v>21800</v>
      </c>
      <c r="H146" s="26">
        <v>6000</v>
      </c>
      <c r="I146" s="18" t="s">
        <v>217</v>
      </c>
      <c r="J146" s="23" t="s">
        <v>36</v>
      </c>
      <c r="K146" s="24" t="s">
        <v>132</v>
      </c>
      <c r="L146" s="23" t="s">
        <v>72</v>
      </c>
    </row>
    <row r="147" s="2" customFormat="1" ht="26" customHeight="1" spans="1:12">
      <c r="A147" s="23" t="str">
        <f>IF(D147="","",COUNTA($D$21:D147)&amp;"")</f>
        <v>110</v>
      </c>
      <c r="B147" s="24" t="s">
        <v>411</v>
      </c>
      <c r="C147" s="18" t="s">
        <v>412</v>
      </c>
      <c r="D147" s="18" t="s">
        <v>413</v>
      </c>
      <c r="E147" s="23" t="s">
        <v>228</v>
      </c>
      <c r="F147" s="24" t="s">
        <v>414</v>
      </c>
      <c r="G147" s="25">
        <v>11260</v>
      </c>
      <c r="H147" s="26">
        <v>2000</v>
      </c>
      <c r="I147" s="18" t="s">
        <v>31</v>
      </c>
      <c r="J147" s="23" t="s">
        <v>115</v>
      </c>
      <c r="K147" s="24" t="s">
        <v>173</v>
      </c>
      <c r="L147" s="23"/>
    </row>
    <row r="148" s="2" customFormat="1" ht="28.5" spans="1:12">
      <c r="A148" s="23" t="str">
        <f>IF(D148="","",COUNTA($D$21:D148)&amp;"")</f>
        <v>111</v>
      </c>
      <c r="B148" s="24" t="s">
        <v>415</v>
      </c>
      <c r="C148" s="18" t="s">
        <v>66</v>
      </c>
      <c r="D148" s="18" t="s">
        <v>341</v>
      </c>
      <c r="E148" s="23" t="s">
        <v>189</v>
      </c>
      <c r="F148" s="24" t="s">
        <v>416</v>
      </c>
      <c r="G148" s="25">
        <v>145350</v>
      </c>
      <c r="H148" s="26">
        <v>5000</v>
      </c>
      <c r="I148" s="18" t="s">
        <v>31</v>
      </c>
      <c r="J148" s="23" t="s">
        <v>131</v>
      </c>
      <c r="K148" s="24" t="s">
        <v>132</v>
      </c>
      <c r="L148" s="23"/>
    </row>
    <row r="149" s="2" customFormat="1" ht="42.75" spans="1:12">
      <c r="A149" s="23" t="str">
        <f>IF(D149="","",COUNTA($D$21:D149)&amp;"")</f>
        <v>112</v>
      </c>
      <c r="B149" s="24" t="s">
        <v>417</v>
      </c>
      <c r="C149" s="18" t="s">
        <v>66</v>
      </c>
      <c r="D149" s="18" t="s">
        <v>418</v>
      </c>
      <c r="E149" s="18" t="s">
        <v>419</v>
      </c>
      <c r="F149" s="24" t="s">
        <v>420</v>
      </c>
      <c r="G149" s="25">
        <v>90000</v>
      </c>
      <c r="H149" s="26">
        <v>20000</v>
      </c>
      <c r="I149" s="18" t="s">
        <v>31</v>
      </c>
      <c r="J149" s="23" t="s">
        <v>36</v>
      </c>
      <c r="K149" s="24" t="s">
        <v>132</v>
      </c>
      <c r="L149" s="23"/>
    </row>
    <row r="150" s="2" customFormat="1" ht="28.5" spans="1:12">
      <c r="A150" s="23" t="str">
        <f>IF(D150="","",COUNTA($D$21:D150)&amp;"")</f>
        <v>113</v>
      </c>
      <c r="B150" s="24" t="s">
        <v>421</v>
      </c>
      <c r="C150" s="18" t="s">
        <v>66</v>
      </c>
      <c r="D150" s="18" t="s">
        <v>227</v>
      </c>
      <c r="E150" s="23" t="s">
        <v>228</v>
      </c>
      <c r="F150" s="24" t="s">
        <v>422</v>
      </c>
      <c r="G150" s="25">
        <v>68000</v>
      </c>
      <c r="H150" s="26">
        <v>25000</v>
      </c>
      <c r="I150" s="18" t="s">
        <v>31</v>
      </c>
      <c r="J150" s="23" t="s">
        <v>131</v>
      </c>
      <c r="K150" s="24" t="s">
        <v>132</v>
      </c>
      <c r="L150" s="23" t="s">
        <v>72</v>
      </c>
    </row>
    <row r="151" s="2" customFormat="1" ht="28.5" spans="1:12">
      <c r="A151" s="23" t="str">
        <f>IF(D151="","",COUNTA($D$21:D151)&amp;"")</f>
        <v>114</v>
      </c>
      <c r="B151" s="24" t="s">
        <v>423</v>
      </c>
      <c r="C151" s="18" t="s">
        <v>66</v>
      </c>
      <c r="D151" s="18" t="s">
        <v>227</v>
      </c>
      <c r="E151" s="23" t="s">
        <v>228</v>
      </c>
      <c r="F151" s="24" t="s">
        <v>424</v>
      </c>
      <c r="G151" s="25">
        <v>227948</v>
      </c>
      <c r="H151" s="26">
        <v>10000</v>
      </c>
      <c r="I151" s="18" t="s">
        <v>31</v>
      </c>
      <c r="J151" s="23" t="s">
        <v>425</v>
      </c>
      <c r="K151" s="24" t="s">
        <v>132</v>
      </c>
      <c r="L151" s="23"/>
    </row>
    <row r="152" s="2" customFormat="1" ht="28.5" spans="1:12">
      <c r="A152" s="23" t="str">
        <f>IF(D152="","",COUNTA($D$21:D152)&amp;"")</f>
        <v>115</v>
      </c>
      <c r="B152" s="24" t="s">
        <v>426</v>
      </c>
      <c r="C152" s="18" t="s">
        <v>66</v>
      </c>
      <c r="D152" s="18" t="s">
        <v>290</v>
      </c>
      <c r="E152" s="23" t="s">
        <v>179</v>
      </c>
      <c r="F152" s="24" t="s">
        <v>427</v>
      </c>
      <c r="G152" s="25">
        <v>39457</v>
      </c>
      <c r="H152" s="26">
        <v>25000</v>
      </c>
      <c r="I152" s="18" t="s">
        <v>31</v>
      </c>
      <c r="J152" s="23" t="s">
        <v>36</v>
      </c>
      <c r="K152" s="24" t="s">
        <v>132</v>
      </c>
      <c r="L152" s="23" t="s">
        <v>72</v>
      </c>
    </row>
    <row r="153" s="2" customFormat="1" ht="23" customHeight="1" spans="1:12">
      <c r="A153" s="23" t="str">
        <f>IF(D153="","",COUNTA($D$21:D153)&amp;"")</f>
        <v>116</v>
      </c>
      <c r="B153" s="24" t="s">
        <v>428</v>
      </c>
      <c r="C153" s="18" t="s">
        <v>48</v>
      </c>
      <c r="D153" s="18" t="s">
        <v>49</v>
      </c>
      <c r="E153" s="23" t="s">
        <v>50</v>
      </c>
      <c r="F153" s="24" t="s">
        <v>429</v>
      </c>
      <c r="G153" s="25">
        <v>73402</v>
      </c>
      <c r="H153" s="26">
        <v>10000</v>
      </c>
      <c r="I153" s="18" t="s">
        <v>31</v>
      </c>
      <c r="J153" s="23" t="s">
        <v>36</v>
      </c>
      <c r="K153" s="24" t="s">
        <v>132</v>
      </c>
      <c r="L153" s="23"/>
    </row>
    <row r="154" s="2" customFormat="1" ht="22" customHeight="1" spans="1:12">
      <c r="A154" s="23" t="str">
        <f>IF(D154="","",COUNTA($D$21:D154)&amp;"")</f>
        <v>117</v>
      </c>
      <c r="B154" s="24" t="s">
        <v>430</v>
      </c>
      <c r="C154" s="18" t="s">
        <v>48</v>
      </c>
      <c r="D154" s="18" t="s">
        <v>49</v>
      </c>
      <c r="E154" s="23" t="s">
        <v>50</v>
      </c>
      <c r="F154" s="24" t="s">
        <v>431</v>
      </c>
      <c r="G154" s="25">
        <v>23026</v>
      </c>
      <c r="H154" s="26">
        <v>6000</v>
      </c>
      <c r="I154" s="18" t="s">
        <v>31</v>
      </c>
      <c r="J154" s="23" t="s">
        <v>36</v>
      </c>
      <c r="K154" s="24" t="s">
        <v>132</v>
      </c>
      <c r="L154" s="23" t="s">
        <v>72</v>
      </c>
    </row>
    <row r="155" s="2" customFormat="1" ht="23" customHeight="1" spans="1:12">
      <c r="A155" s="23" t="str">
        <f>IF(D155="","",COUNTA($D$21:D155)&amp;"")</f>
        <v>118</v>
      </c>
      <c r="B155" s="24" t="s">
        <v>432</v>
      </c>
      <c r="C155" s="18" t="s">
        <v>170</v>
      </c>
      <c r="D155" s="18" t="s">
        <v>188</v>
      </c>
      <c r="E155" s="23" t="s">
        <v>189</v>
      </c>
      <c r="F155" s="24" t="s">
        <v>433</v>
      </c>
      <c r="G155" s="25">
        <v>13873</v>
      </c>
      <c r="H155" s="26">
        <v>2000</v>
      </c>
      <c r="I155" s="18" t="s">
        <v>31</v>
      </c>
      <c r="J155" s="23" t="s">
        <v>434</v>
      </c>
      <c r="K155" s="24" t="s">
        <v>132</v>
      </c>
      <c r="L155" s="23" t="s">
        <v>72</v>
      </c>
    </row>
    <row r="156" s="2" customFormat="1" ht="28.5" spans="1:12">
      <c r="A156" s="23" t="str">
        <f>IF(D156="","",COUNTA($D$21:D156)&amp;"")</f>
        <v>119</v>
      </c>
      <c r="B156" s="24" t="s">
        <v>435</v>
      </c>
      <c r="C156" s="18" t="s">
        <v>170</v>
      </c>
      <c r="D156" s="18" t="s">
        <v>188</v>
      </c>
      <c r="E156" s="23" t="s">
        <v>189</v>
      </c>
      <c r="F156" s="24" t="s">
        <v>436</v>
      </c>
      <c r="G156" s="25">
        <v>12300</v>
      </c>
      <c r="H156" s="26">
        <v>10000</v>
      </c>
      <c r="I156" s="18" t="s">
        <v>31</v>
      </c>
      <c r="J156" s="23" t="s">
        <v>144</v>
      </c>
      <c r="K156" s="24" t="s">
        <v>437</v>
      </c>
      <c r="L156" s="23"/>
    </row>
    <row r="157" s="2" customFormat="1" ht="26" customHeight="1" spans="1:12">
      <c r="A157" s="23" t="str">
        <f>IF(D157="","",COUNTA($D$21:D157)&amp;"")</f>
        <v>120</v>
      </c>
      <c r="B157" s="24" t="s">
        <v>438</v>
      </c>
      <c r="C157" s="18" t="s">
        <v>238</v>
      </c>
      <c r="D157" s="18" t="s">
        <v>102</v>
      </c>
      <c r="E157" s="23" t="s">
        <v>55</v>
      </c>
      <c r="F157" s="24" t="s">
        <v>439</v>
      </c>
      <c r="G157" s="25">
        <v>11077</v>
      </c>
      <c r="H157" s="26">
        <v>4000</v>
      </c>
      <c r="I157" s="18" t="s">
        <v>31</v>
      </c>
      <c r="J157" s="23" t="s">
        <v>144</v>
      </c>
      <c r="K157" s="24" t="s">
        <v>132</v>
      </c>
      <c r="L157" s="23"/>
    </row>
    <row r="158" s="2" customFormat="1" ht="22" customHeight="1" spans="1:12">
      <c r="A158" s="23" t="str">
        <f>IF(D158="","",COUNTA($D$21:D158)&amp;"")</f>
        <v>121</v>
      </c>
      <c r="B158" s="24" t="s">
        <v>440</v>
      </c>
      <c r="C158" s="18" t="s">
        <v>238</v>
      </c>
      <c r="D158" s="18" t="s">
        <v>102</v>
      </c>
      <c r="E158" s="23" t="s">
        <v>55</v>
      </c>
      <c r="F158" s="24" t="s">
        <v>441</v>
      </c>
      <c r="G158" s="25">
        <v>53234</v>
      </c>
      <c r="H158" s="26">
        <v>20000</v>
      </c>
      <c r="I158" s="18" t="s">
        <v>31</v>
      </c>
      <c r="J158" s="23" t="s">
        <v>131</v>
      </c>
      <c r="K158" s="24" t="s">
        <v>132</v>
      </c>
      <c r="L158" s="23" t="s">
        <v>72</v>
      </c>
    </row>
    <row r="159" s="2" customFormat="1" ht="23" customHeight="1" spans="1:12">
      <c r="A159" s="23" t="str">
        <f>IF(D159="","",COUNTA($D$21:D159)&amp;"")</f>
        <v>122</v>
      </c>
      <c r="B159" s="24" t="s">
        <v>442</v>
      </c>
      <c r="C159" s="18" t="s">
        <v>138</v>
      </c>
      <c r="D159" s="18" t="s">
        <v>134</v>
      </c>
      <c r="E159" s="23" t="s">
        <v>135</v>
      </c>
      <c r="F159" s="24" t="s">
        <v>443</v>
      </c>
      <c r="G159" s="25">
        <v>16400</v>
      </c>
      <c r="H159" s="26">
        <v>3000</v>
      </c>
      <c r="I159" s="18" t="s">
        <v>31</v>
      </c>
      <c r="J159" s="23" t="s">
        <v>131</v>
      </c>
      <c r="K159" s="24" t="s">
        <v>132</v>
      </c>
      <c r="L159" s="23"/>
    </row>
    <row r="160" s="4" customFormat="1" ht="14.25" spans="1:12">
      <c r="A160" s="23" t="str">
        <f>IF(D160="","",COUNTA($D$21:D160)&amp;"")</f>
        <v/>
      </c>
      <c r="B160" s="29" t="s">
        <v>444</v>
      </c>
      <c r="C160" s="15">
        <f>C161</f>
        <v>5</v>
      </c>
      <c r="D160" s="15"/>
      <c r="E160" s="30"/>
      <c r="F160" s="29"/>
      <c r="G160" s="32">
        <f>G161</f>
        <v>2106872</v>
      </c>
      <c r="H160" s="32">
        <f>H161</f>
        <v>295000</v>
      </c>
      <c r="I160" s="15"/>
      <c r="J160" s="30"/>
      <c r="K160" s="29"/>
      <c r="L160" s="30"/>
    </row>
    <row r="161" s="4" customFormat="1" ht="14.25" spans="1:12">
      <c r="A161" s="23" t="str">
        <f>IF(D161="","",COUNTA($D$21:D161)&amp;"")</f>
        <v/>
      </c>
      <c r="B161" s="29" t="s">
        <v>18</v>
      </c>
      <c r="C161" s="15">
        <f>COUNTA(C162:C166)</f>
        <v>5</v>
      </c>
      <c r="D161" s="15"/>
      <c r="E161" s="30"/>
      <c r="F161" s="29"/>
      <c r="G161" s="32">
        <f>SUM(G162:G166)</f>
        <v>2106872</v>
      </c>
      <c r="H161" s="32">
        <f>SUM(H162:H166)</f>
        <v>295000</v>
      </c>
      <c r="I161" s="15"/>
      <c r="J161" s="30"/>
      <c r="K161" s="29"/>
      <c r="L161" s="30"/>
    </row>
    <row r="162" s="2" customFormat="1" ht="185.25" spans="1:12">
      <c r="A162" s="23" t="str">
        <f>IF(D162="","",COUNTA($D$21:D162)&amp;"")</f>
        <v>123</v>
      </c>
      <c r="B162" s="24" t="s">
        <v>445</v>
      </c>
      <c r="C162" s="18" t="s">
        <v>170</v>
      </c>
      <c r="D162" s="18" t="s">
        <v>178</v>
      </c>
      <c r="E162" s="23" t="s">
        <v>179</v>
      </c>
      <c r="F162" s="24" t="s">
        <v>446</v>
      </c>
      <c r="G162" s="25">
        <v>234077</v>
      </c>
      <c r="H162" s="26">
        <v>45000</v>
      </c>
      <c r="I162" s="18" t="s">
        <v>217</v>
      </c>
      <c r="J162" s="23" t="s">
        <v>115</v>
      </c>
      <c r="K162" s="24" t="s">
        <v>447</v>
      </c>
      <c r="L162" s="23" t="s">
        <v>72</v>
      </c>
    </row>
    <row r="163" s="2" customFormat="1" ht="128.25" spans="1:12">
      <c r="A163" s="23" t="str">
        <f>IF(D163="","",COUNTA($D$21:D163)&amp;"")</f>
        <v>124</v>
      </c>
      <c r="B163" s="24" t="s">
        <v>448</v>
      </c>
      <c r="C163" s="18" t="s">
        <v>170</v>
      </c>
      <c r="D163" s="18" t="s">
        <v>449</v>
      </c>
      <c r="E163" s="18" t="s">
        <v>450</v>
      </c>
      <c r="F163" s="24" t="s">
        <v>451</v>
      </c>
      <c r="G163" s="25">
        <v>590000</v>
      </c>
      <c r="H163" s="26">
        <v>76000</v>
      </c>
      <c r="I163" s="18" t="s">
        <v>217</v>
      </c>
      <c r="J163" s="23" t="s">
        <v>99</v>
      </c>
      <c r="K163" s="24" t="s">
        <v>452</v>
      </c>
      <c r="L163" s="23" t="s">
        <v>72</v>
      </c>
    </row>
    <row r="164" s="2" customFormat="1" ht="48" customHeight="1" spans="1:12">
      <c r="A164" s="23" t="str">
        <f>IF(D164="","",COUNTA($D$21:D164)&amp;"")</f>
        <v>125</v>
      </c>
      <c r="B164" s="24" t="s">
        <v>453</v>
      </c>
      <c r="C164" s="18" t="s">
        <v>170</v>
      </c>
      <c r="D164" s="18" t="s">
        <v>449</v>
      </c>
      <c r="E164" s="23" t="s">
        <v>450</v>
      </c>
      <c r="F164" s="24" t="s">
        <v>454</v>
      </c>
      <c r="G164" s="25">
        <v>633600</v>
      </c>
      <c r="H164" s="26">
        <v>54000</v>
      </c>
      <c r="I164" s="18" t="s">
        <v>31</v>
      </c>
      <c r="J164" s="23" t="s">
        <v>99</v>
      </c>
      <c r="K164" s="24" t="s">
        <v>455</v>
      </c>
      <c r="L164" s="23" t="s">
        <v>72</v>
      </c>
    </row>
    <row r="165" s="2" customFormat="1" ht="57" spans="1:12">
      <c r="A165" s="23" t="str">
        <f>IF(D165="","",COUNTA($D$21:D165)&amp;"")</f>
        <v>126</v>
      </c>
      <c r="B165" s="24" t="s">
        <v>456</v>
      </c>
      <c r="C165" s="18" t="s">
        <v>170</v>
      </c>
      <c r="D165" s="18" t="s">
        <v>449</v>
      </c>
      <c r="E165" s="23" t="s">
        <v>450</v>
      </c>
      <c r="F165" s="24" t="s">
        <v>457</v>
      </c>
      <c r="G165" s="25">
        <v>629395</v>
      </c>
      <c r="H165" s="26">
        <v>110000</v>
      </c>
      <c r="I165" s="18" t="s">
        <v>31</v>
      </c>
      <c r="J165" s="23" t="s">
        <v>99</v>
      </c>
      <c r="K165" s="24" t="s">
        <v>458</v>
      </c>
      <c r="L165" s="23" t="s">
        <v>72</v>
      </c>
    </row>
    <row r="166" s="2" customFormat="1" ht="42.75" spans="1:12">
      <c r="A166" s="23" t="str">
        <f>IF(D166="","",COUNTA($D$21:D166)&amp;"")</f>
        <v>127</v>
      </c>
      <c r="B166" s="24" t="s">
        <v>459</v>
      </c>
      <c r="C166" s="18" t="s">
        <v>460</v>
      </c>
      <c r="D166" s="18" t="s">
        <v>461</v>
      </c>
      <c r="E166" s="23" t="s">
        <v>462</v>
      </c>
      <c r="F166" s="24" t="s">
        <v>463</v>
      </c>
      <c r="G166" s="25">
        <v>19800</v>
      </c>
      <c r="H166" s="26">
        <v>10000</v>
      </c>
      <c r="I166" s="18" t="s">
        <v>31</v>
      </c>
      <c r="J166" s="23" t="s">
        <v>44</v>
      </c>
      <c r="K166" s="24" t="s">
        <v>464</v>
      </c>
      <c r="L166" s="23" t="s">
        <v>72</v>
      </c>
    </row>
    <row r="167" s="4" customFormat="1" ht="14.25" spans="1:12">
      <c r="A167" s="23" t="str">
        <f>IF(D167="","",COUNTA($D$21:D167)&amp;"")</f>
        <v/>
      </c>
      <c r="B167" s="29" t="s">
        <v>465</v>
      </c>
      <c r="C167" s="15">
        <f>C168+C172</f>
        <v>7</v>
      </c>
      <c r="D167" s="15"/>
      <c r="E167" s="15"/>
      <c r="F167" s="15"/>
      <c r="G167" s="15">
        <f>G168+G172</f>
        <v>519950</v>
      </c>
      <c r="H167" s="15">
        <f>H168+H172</f>
        <v>236000</v>
      </c>
      <c r="I167" s="15"/>
      <c r="J167" s="30"/>
      <c r="K167" s="29"/>
      <c r="L167" s="30"/>
    </row>
    <row r="168" s="4" customFormat="1" ht="14.25" spans="1:12">
      <c r="A168" s="23" t="str">
        <f>IF(D168="","",COUNTA($D$21:D168)&amp;"")</f>
        <v/>
      </c>
      <c r="B168" s="29" t="s">
        <v>18</v>
      </c>
      <c r="C168" s="15">
        <f>COUNTA(C169:C171)</f>
        <v>3</v>
      </c>
      <c r="D168" s="15"/>
      <c r="E168" s="30"/>
      <c r="F168" s="29"/>
      <c r="G168" s="32">
        <f>SUM(G169:G171)</f>
        <v>295166</v>
      </c>
      <c r="H168" s="32">
        <f>SUM(H169:H171)</f>
        <v>51000</v>
      </c>
      <c r="I168" s="15"/>
      <c r="J168" s="30"/>
      <c r="K168" s="29"/>
      <c r="L168" s="30"/>
    </row>
    <row r="169" s="2" customFormat="1" ht="42.75" spans="1:12">
      <c r="A169" s="23" t="str">
        <f>IF(D169="","",COUNTA($D$21:D169)&amp;"")</f>
        <v>128</v>
      </c>
      <c r="B169" s="24" t="s">
        <v>466</v>
      </c>
      <c r="C169" s="18" t="s">
        <v>203</v>
      </c>
      <c r="D169" s="18" t="s">
        <v>467</v>
      </c>
      <c r="E169" s="23" t="s">
        <v>209</v>
      </c>
      <c r="F169" s="24" t="s">
        <v>468</v>
      </c>
      <c r="G169" s="25">
        <v>14328</v>
      </c>
      <c r="H169" s="26">
        <v>5000</v>
      </c>
      <c r="I169" s="18" t="s">
        <v>31</v>
      </c>
      <c r="J169" s="23" t="s">
        <v>70</v>
      </c>
      <c r="K169" s="24" t="s">
        <v>469</v>
      </c>
      <c r="L169" s="23"/>
    </row>
    <row r="170" s="2" customFormat="1" ht="28.5" spans="1:12">
      <c r="A170" s="23" t="str">
        <f>IF(D170="","",COUNTA($D$21:D170)&amp;"")</f>
        <v>129</v>
      </c>
      <c r="B170" s="24" t="s">
        <v>470</v>
      </c>
      <c r="C170" s="18" t="s">
        <v>170</v>
      </c>
      <c r="D170" s="18" t="s">
        <v>227</v>
      </c>
      <c r="E170" s="23" t="s">
        <v>228</v>
      </c>
      <c r="F170" s="24" t="s">
        <v>471</v>
      </c>
      <c r="G170" s="25">
        <v>127723</v>
      </c>
      <c r="H170" s="26">
        <v>26000</v>
      </c>
      <c r="I170" s="18" t="s">
        <v>31</v>
      </c>
      <c r="J170" s="23" t="s">
        <v>115</v>
      </c>
      <c r="K170" s="24" t="s">
        <v>472</v>
      </c>
      <c r="L170" s="23" t="s">
        <v>72</v>
      </c>
    </row>
    <row r="171" s="2" customFormat="1" ht="42.75" spans="1:12">
      <c r="A171" s="23" t="str">
        <f>IF(D171="","",COUNTA($D$21:D171)&amp;"")</f>
        <v>130</v>
      </c>
      <c r="B171" s="24" t="s">
        <v>473</v>
      </c>
      <c r="C171" s="18" t="s">
        <v>48</v>
      </c>
      <c r="D171" s="18" t="s">
        <v>474</v>
      </c>
      <c r="E171" s="23" t="s">
        <v>50</v>
      </c>
      <c r="F171" s="24" t="s">
        <v>475</v>
      </c>
      <c r="G171" s="25">
        <v>153115</v>
      </c>
      <c r="H171" s="26">
        <v>20000</v>
      </c>
      <c r="I171" s="18" t="s">
        <v>31</v>
      </c>
      <c r="J171" s="23" t="s">
        <v>121</v>
      </c>
      <c r="K171" s="24" t="s">
        <v>476</v>
      </c>
      <c r="L171" s="23" t="s">
        <v>72</v>
      </c>
    </row>
    <row r="172" s="4" customFormat="1" ht="14.25" spans="1:12">
      <c r="A172" s="23" t="str">
        <f>IF(D172="","",COUNTA($D$21:D172)&amp;"")</f>
        <v/>
      </c>
      <c r="B172" s="29" t="s">
        <v>19</v>
      </c>
      <c r="C172" s="15">
        <f>COUNTA(C173:C176)</f>
        <v>4</v>
      </c>
      <c r="D172" s="15"/>
      <c r="E172" s="30"/>
      <c r="F172" s="29"/>
      <c r="G172" s="32">
        <f>SUM(G173:G176)</f>
        <v>224784</v>
      </c>
      <c r="H172" s="32">
        <f>SUM(H173:H176)</f>
        <v>185000</v>
      </c>
      <c r="I172" s="15"/>
      <c r="J172" s="30"/>
      <c r="K172" s="29"/>
      <c r="L172" s="30"/>
    </row>
    <row r="173" s="2" customFormat="1" ht="42.75" spans="1:12">
      <c r="A173" s="23" t="str">
        <f>IF(D173="","",COUNTA($D$21:D173)&amp;"")</f>
        <v>131</v>
      </c>
      <c r="B173" s="24" t="s">
        <v>477</v>
      </c>
      <c r="C173" s="18" t="s">
        <v>203</v>
      </c>
      <c r="D173" s="18" t="s">
        <v>467</v>
      </c>
      <c r="E173" s="23" t="s">
        <v>209</v>
      </c>
      <c r="F173" s="24" t="s">
        <v>478</v>
      </c>
      <c r="G173" s="25">
        <v>29536</v>
      </c>
      <c r="H173" s="26">
        <v>20000</v>
      </c>
      <c r="I173" s="18" t="s">
        <v>31</v>
      </c>
      <c r="J173" s="23" t="s">
        <v>131</v>
      </c>
      <c r="K173" s="24" t="s">
        <v>479</v>
      </c>
      <c r="L173" s="23" t="s">
        <v>72</v>
      </c>
    </row>
    <row r="174" s="2" customFormat="1" ht="42.75" spans="1:12">
      <c r="A174" s="23" t="str">
        <f>IF(D174="","",COUNTA($D$21:D174)&amp;"")</f>
        <v>132</v>
      </c>
      <c r="B174" s="24" t="s">
        <v>480</v>
      </c>
      <c r="C174" s="18" t="s">
        <v>203</v>
      </c>
      <c r="D174" s="18" t="s">
        <v>467</v>
      </c>
      <c r="E174" s="23" t="s">
        <v>209</v>
      </c>
      <c r="F174" s="24" t="s">
        <v>481</v>
      </c>
      <c r="G174" s="25">
        <v>59812</v>
      </c>
      <c r="H174" s="26">
        <v>50000</v>
      </c>
      <c r="I174" s="18" t="s">
        <v>31</v>
      </c>
      <c r="J174" s="23" t="s">
        <v>144</v>
      </c>
      <c r="K174" s="24" t="s">
        <v>479</v>
      </c>
      <c r="L174" s="23" t="s">
        <v>72</v>
      </c>
    </row>
    <row r="175" s="2" customFormat="1" ht="42.75" spans="1:12">
      <c r="A175" s="23" t="str">
        <f>IF(D175="","",COUNTA($D$21:D175)&amp;"")</f>
        <v>133</v>
      </c>
      <c r="B175" s="24" t="s">
        <v>482</v>
      </c>
      <c r="C175" s="18" t="s">
        <v>203</v>
      </c>
      <c r="D175" s="18" t="s">
        <v>467</v>
      </c>
      <c r="E175" s="23" t="s">
        <v>209</v>
      </c>
      <c r="F175" s="24" t="s">
        <v>483</v>
      </c>
      <c r="G175" s="25">
        <v>69811</v>
      </c>
      <c r="H175" s="26">
        <v>60000</v>
      </c>
      <c r="I175" s="18" t="s">
        <v>31</v>
      </c>
      <c r="J175" s="23" t="s">
        <v>131</v>
      </c>
      <c r="K175" s="24" t="s">
        <v>479</v>
      </c>
      <c r="L175" s="23" t="s">
        <v>72</v>
      </c>
    </row>
    <row r="176" s="2" customFormat="1" ht="42.75" spans="1:12">
      <c r="A176" s="23" t="str">
        <f>IF(D176="","",COUNTA($D$21:D176)&amp;"")</f>
        <v>134</v>
      </c>
      <c r="B176" s="24" t="s">
        <v>484</v>
      </c>
      <c r="C176" s="18" t="s">
        <v>203</v>
      </c>
      <c r="D176" s="18" t="s">
        <v>467</v>
      </c>
      <c r="E176" s="23" t="s">
        <v>209</v>
      </c>
      <c r="F176" s="24" t="s">
        <v>485</v>
      </c>
      <c r="G176" s="25">
        <v>65625</v>
      </c>
      <c r="H176" s="26">
        <v>55000</v>
      </c>
      <c r="I176" s="18" t="s">
        <v>31</v>
      </c>
      <c r="J176" s="23" t="s">
        <v>131</v>
      </c>
      <c r="K176" s="24" t="s">
        <v>479</v>
      </c>
      <c r="L176" s="23" t="s">
        <v>72</v>
      </c>
    </row>
    <row r="177" s="4" customFormat="1" ht="14.25" spans="1:12">
      <c r="A177" s="23" t="str">
        <f>IF(D177="","",COUNTA($D$21:D177)&amp;"")</f>
        <v/>
      </c>
      <c r="B177" s="29" t="s">
        <v>486</v>
      </c>
      <c r="C177" s="15">
        <f>C178</f>
        <v>2</v>
      </c>
      <c r="D177" s="15"/>
      <c r="E177" s="30"/>
      <c r="F177" s="29"/>
      <c r="G177" s="32">
        <f>G178</f>
        <v>87843</v>
      </c>
      <c r="H177" s="32">
        <f>H178</f>
        <v>8729</v>
      </c>
      <c r="I177" s="15"/>
      <c r="J177" s="30"/>
      <c r="K177" s="29"/>
      <c r="L177" s="30"/>
    </row>
    <row r="178" s="4" customFormat="1" ht="14.25" spans="1:12">
      <c r="A178" s="23" t="str">
        <f>IF(D178="","",COUNTA($D$21:D178)&amp;"")</f>
        <v/>
      </c>
      <c r="B178" s="29" t="s">
        <v>19</v>
      </c>
      <c r="C178" s="15">
        <f>COUNTA(C179:C180)</f>
        <v>2</v>
      </c>
      <c r="D178" s="15"/>
      <c r="E178" s="30"/>
      <c r="F178" s="29"/>
      <c r="G178" s="32">
        <f>SUM(G179:G180)</f>
        <v>87843</v>
      </c>
      <c r="H178" s="32">
        <f>SUM(H179:H180)</f>
        <v>8729</v>
      </c>
      <c r="I178" s="15"/>
      <c r="J178" s="30"/>
      <c r="K178" s="29"/>
      <c r="L178" s="30"/>
    </row>
    <row r="179" s="2" customFormat="1" ht="28.5" spans="1:12">
      <c r="A179" s="23" t="str">
        <f>IF(D179="","",COUNTA($D$21:D179)&amp;"")</f>
        <v>135</v>
      </c>
      <c r="B179" s="24" t="s">
        <v>487</v>
      </c>
      <c r="C179" s="18" t="s">
        <v>488</v>
      </c>
      <c r="D179" s="18" t="s">
        <v>41</v>
      </c>
      <c r="E179" s="23" t="s">
        <v>42</v>
      </c>
      <c r="F179" s="24" t="s">
        <v>489</v>
      </c>
      <c r="G179" s="25">
        <v>10864</v>
      </c>
      <c r="H179" s="26">
        <v>1750</v>
      </c>
      <c r="I179" s="18" t="s">
        <v>31</v>
      </c>
      <c r="J179" s="23" t="s">
        <v>434</v>
      </c>
      <c r="K179" s="24" t="s">
        <v>490</v>
      </c>
      <c r="L179" s="23"/>
    </row>
    <row r="180" s="2" customFormat="1" ht="57" spans="1:12">
      <c r="A180" s="23" t="str">
        <f>IF(D180="","",COUNTA($D$21:D180)&amp;"")</f>
        <v>136</v>
      </c>
      <c r="B180" s="24" t="s">
        <v>491</v>
      </c>
      <c r="C180" s="18" t="s">
        <v>203</v>
      </c>
      <c r="D180" s="18" t="s">
        <v>492</v>
      </c>
      <c r="E180" s="18" t="s">
        <v>493</v>
      </c>
      <c r="F180" s="24" t="s">
        <v>494</v>
      </c>
      <c r="G180" s="25">
        <v>76979</v>
      </c>
      <c r="H180" s="26">
        <v>6979</v>
      </c>
      <c r="I180" s="18" t="s">
        <v>31</v>
      </c>
      <c r="J180" s="23" t="s">
        <v>191</v>
      </c>
      <c r="K180" s="24" t="s">
        <v>495</v>
      </c>
      <c r="L180" s="23" t="s">
        <v>72</v>
      </c>
    </row>
    <row r="181" s="4" customFormat="1" ht="14.25" spans="1:12">
      <c r="A181" s="23" t="str">
        <f>IF(D181="","",COUNTA($D$21:D181)&amp;"")</f>
        <v/>
      </c>
      <c r="B181" s="29" t="s">
        <v>496</v>
      </c>
      <c r="C181" s="15">
        <f>C182+C191+C209</f>
        <v>28</v>
      </c>
      <c r="D181" s="15"/>
      <c r="E181" s="15"/>
      <c r="F181" s="29"/>
      <c r="G181" s="32">
        <f>G182+G191+G209</f>
        <v>1609785.65</v>
      </c>
      <c r="H181" s="32">
        <f>H182+H191+H209</f>
        <v>269900</v>
      </c>
      <c r="I181" s="15"/>
      <c r="J181" s="30"/>
      <c r="K181" s="29"/>
      <c r="L181" s="30"/>
    </row>
    <row r="182" s="4" customFormat="1" ht="14.25" spans="1:12">
      <c r="A182" s="23" t="str">
        <f>IF(D182="","",COUNTA($D$21:D182)&amp;"")</f>
        <v/>
      </c>
      <c r="B182" s="29" t="s">
        <v>17</v>
      </c>
      <c r="C182" s="15">
        <f>COUNTA(C183:C190)</f>
        <v>8</v>
      </c>
      <c r="D182" s="15"/>
      <c r="E182" s="15"/>
      <c r="F182" s="29"/>
      <c r="G182" s="32">
        <f>SUM(G183:G190)</f>
        <v>182463.65</v>
      </c>
      <c r="H182" s="32">
        <f>SUM(H183:H190)</f>
        <v>51000</v>
      </c>
      <c r="I182" s="15"/>
      <c r="J182" s="30"/>
      <c r="K182" s="29"/>
      <c r="L182" s="30"/>
    </row>
    <row r="183" s="2" customFormat="1" ht="28.5" spans="1:12">
      <c r="A183" s="23" t="str">
        <f>IF(D183="","",COUNTA($D$21:D183)&amp;"")</f>
        <v>137</v>
      </c>
      <c r="B183" s="24" t="s">
        <v>497</v>
      </c>
      <c r="C183" s="18" t="s">
        <v>170</v>
      </c>
      <c r="D183" s="18" t="s">
        <v>215</v>
      </c>
      <c r="E183" s="23" t="s">
        <v>205</v>
      </c>
      <c r="F183" s="24" t="s">
        <v>498</v>
      </c>
      <c r="G183" s="25">
        <v>14450</v>
      </c>
      <c r="H183" s="26">
        <v>10000</v>
      </c>
      <c r="I183" s="18" t="s">
        <v>31</v>
      </c>
      <c r="J183" s="23" t="s">
        <v>64</v>
      </c>
      <c r="K183" s="24" t="s">
        <v>33</v>
      </c>
      <c r="L183" s="23"/>
    </row>
    <row r="184" s="2" customFormat="1" ht="33" customHeight="1" spans="1:12">
      <c r="A184" s="23" t="str">
        <f>IF(D184="","",COUNTA($D$21:D184)&amp;"")</f>
        <v>138</v>
      </c>
      <c r="B184" s="24" t="s">
        <v>499</v>
      </c>
      <c r="C184" s="18" t="s">
        <v>170</v>
      </c>
      <c r="D184" s="18" t="s">
        <v>500</v>
      </c>
      <c r="E184" s="23" t="s">
        <v>205</v>
      </c>
      <c r="F184" s="24" t="s">
        <v>501</v>
      </c>
      <c r="G184" s="25">
        <v>37124</v>
      </c>
      <c r="H184" s="26">
        <v>20000</v>
      </c>
      <c r="I184" s="18" t="s">
        <v>217</v>
      </c>
      <c r="J184" s="23" t="s">
        <v>32</v>
      </c>
      <c r="K184" s="24" t="s">
        <v>33</v>
      </c>
      <c r="L184" s="23" t="s">
        <v>72</v>
      </c>
    </row>
    <row r="185" s="2" customFormat="1" ht="21" customHeight="1" spans="1:12">
      <c r="A185" s="23" t="str">
        <f>IF(D185="","",COUNTA($D$21:D185)&amp;"")</f>
        <v>139</v>
      </c>
      <c r="B185" s="24" t="s">
        <v>502</v>
      </c>
      <c r="C185" s="18" t="s">
        <v>203</v>
      </c>
      <c r="D185" s="18" t="s">
        <v>219</v>
      </c>
      <c r="E185" s="23" t="s">
        <v>159</v>
      </c>
      <c r="F185" s="24" t="s">
        <v>503</v>
      </c>
      <c r="G185" s="25">
        <v>10000</v>
      </c>
      <c r="H185" s="26">
        <v>2000</v>
      </c>
      <c r="I185" s="18" t="s">
        <v>31</v>
      </c>
      <c r="J185" s="23" t="s">
        <v>32</v>
      </c>
      <c r="K185" s="24" t="s">
        <v>33</v>
      </c>
      <c r="L185" s="23"/>
    </row>
    <row r="186" s="2" customFormat="1" ht="28.5" spans="1:12">
      <c r="A186" s="23" t="str">
        <f>IF(D186="","",COUNTA($D$21:D186)&amp;"")</f>
        <v>140</v>
      </c>
      <c r="B186" s="24" t="s">
        <v>504</v>
      </c>
      <c r="C186" s="18" t="s">
        <v>48</v>
      </c>
      <c r="D186" s="18" t="s">
        <v>49</v>
      </c>
      <c r="E186" s="23" t="s">
        <v>50</v>
      </c>
      <c r="F186" s="24" t="s">
        <v>505</v>
      </c>
      <c r="G186" s="25">
        <v>53320.65</v>
      </c>
      <c r="H186" s="26">
        <v>3000</v>
      </c>
      <c r="I186" s="18" t="s">
        <v>31</v>
      </c>
      <c r="J186" s="23" t="s">
        <v>32</v>
      </c>
      <c r="K186" s="24" t="s">
        <v>506</v>
      </c>
      <c r="L186" s="23"/>
    </row>
    <row r="187" s="2" customFormat="1" ht="34" customHeight="1" spans="1:12">
      <c r="A187" s="23" t="str">
        <f>IF(D187="","",COUNTA($D$21:D187)&amp;"")</f>
        <v>141</v>
      </c>
      <c r="B187" s="24" t="s">
        <v>507</v>
      </c>
      <c r="C187" s="18" t="s">
        <v>48</v>
      </c>
      <c r="D187" s="18" t="s">
        <v>49</v>
      </c>
      <c r="E187" s="23" t="s">
        <v>50</v>
      </c>
      <c r="F187" s="24" t="s">
        <v>508</v>
      </c>
      <c r="G187" s="25">
        <v>25981</v>
      </c>
      <c r="H187" s="26">
        <v>10000</v>
      </c>
      <c r="I187" s="18" t="s">
        <v>31</v>
      </c>
      <c r="J187" s="23" t="s">
        <v>32</v>
      </c>
      <c r="K187" s="24" t="s">
        <v>509</v>
      </c>
      <c r="L187" s="23"/>
    </row>
    <row r="188" s="2" customFormat="1" ht="28.5" spans="1:12">
      <c r="A188" s="23" t="str">
        <f>IF(D188="","",COUNTA($D$21:D188)&amp;"")</f>
        <v>142</v>
      </c>
      <c r="B188" s="24" t="s">
        <v>510</v>
      </c>
      <c r="C188" s="18" t="s">
        <v>48</v>
      </c>
      <c r="D188" s="18" t="s">
        <v>49</v>
      </c>
      <c r="E188" s="23" t="s">
        <v>50</v>
      </c>
      <c r="F188" s="24" t="s">
        <v>511</v>
      </c>
      <c r="G188" s="25">
        <v>16000</v>
      </c>
      <c r="H188" s="26">
        <v>2000</v>
      </c>
      <c r="I188" s="18" t="s">
        <v>31</v>
      </c>
      <c r="J188" s="23" t="s">
        <v>32</v>
      </c>
      <c r="K188" s="24" t="s">
        <v>33</v>
      </c>
      <c r="L188" s="23"/>
    </row>
    <row r="189" s="3" customFormat="1" ht="28.5" spans="1:12">
      <c r="A189" s="23" t="str">
        <f>IF(D189="","",COUNTA($D$21:D189)&amp;"")</f>
        <v>143</v>
      </c>
      <c r="B189" s="24" t="s">
        <v>512</v>
      </c>
      <c r="C189" s="18" t="s">
        <v>48</v>
      </c>
      <c r="D189" s="18" t="s">
        <v>49</v>
      </c>
      <c r="E189" s="23" t="s">
        <v>50</v>
      </c>
      <c r="F189" s="24" t="s">
        <v>513</v>
      </c>
      <c r="G189" s="25">
        <v>15588</v>
      </c>
      <c r="H189" s="26">
        <v>2000</v>
      </c>
      <c r="I189" s="18" t="s">
        <v>31</v>
      </c>
      <c r="J189" s="18" t="s">
        <v>32</v>
      </c>
      <c r="K189" s="24" t="s">
        <v>514</v>
      </c>
      <c r="L189" s="23"/>
    </row>
    <row r="190" s="3" customFormat="1" ht="42.75" spans="1:12">
      <c r="A190" s="23" t="str">
        <f>IF(D190="","",COUNTA($D$21:D190)&amp;"")</f>
        <v>144</v>
      </c>
      <c r="B190" s="24" t="s">
        <v>515</v>
      </c>
      <c r="C190" s="18" t="s">
        <v>66</v>
      </c>
      <c r="D190" s="18" t="s">
        <v>516</v>
      </c>
      <c r="E190" s="23" t="s">
        <v>205</v>
      </c>
      <c r="F190" s="24" t="s">
        <v>517</v>
      </c>
      <c r="G190" s="25">
        <v>10000</v>
      </c>
      <c r="H190" s="26">
        <v>2000</v>
      </c>
      <c r="I190" s="18" t="s">
        <v>31</v>
      </c>
      <c r="J190" s="18" t="s">
        <v>64</v>
      </c>
      <c r="K190" s="24" t="s">
        <v>33</v>
      </c>
      <c r="L190" s="23"/>
    </row>
    <row r="191" s="4" customFormat="1" ht="14.25" spans="1:12">
      <c r="A191" s="23" t="str">
        <f>IF(D191="","",COUNTA($D$21:D191)&amp;"")</f>
        <v/>
      </c>
      <c r="B191" s="29" t="s">
        <v>18</v>
      </c>
      <c r="C191" s="15">
        <f>COUNTA(C192:C208)</f>
        <v>17</v>
      </c>
      <c r="D191" s="15"/>
      <c r="E191" s="15"/>
      <c r="F191" s="29"/>
      <c r="G191" s="32">
        <f>SUM(G192:G208)</f>
        <v>1315313</v>
      </c>
      <c r="H191" s="32">
        <f>SUM(H192:H208)</f>
        <v>191900</v>
      </c>
      <c r="I191" s="15"/>
      <c r="J191" s="30"/>
      <c r="K191" s="29"/>
      <c r="L191" s="30"/>
    </row>
    <row r="192" s="2" customFormat="1" ht="28.5" spans="1:12">
      <c r="A192" s="23" t="str">
        <f>IF(D192="","",COUNTA($D$21:D192)&amp;"")</f>
        <v>145</v>
      </c>
      <c r="B192" s="24" t="s">
        <v>518</v>
      </c>
      <c r="C192" s="18" t="s">
        <v>203</v>
      </c>
      <c r="D192" s="18" t="s">
        <v>208</v>
      </c>
      <c r="E192" s="23" t="s">
        <v>209</v>
      </c>
      <c r="F192" s="24" t="s">
        <v>519</v>
      </c>
      <c r="G192" s="25">
        <v>25000</v>
      </c>
      <c r="H192" s="26">
        <v>10000</v>
      </c>
      <c r="I192" s="18" t="s">
        <v>31</v>
      </c>
      <c r="J192" s="23" t="s">
        <v>44</v>
      </c>
      <c r="K192" s="24" t="s">
        <v>520</v>
      </c>
      <c r="L192" s="23" t="s">
        <v>72</v>
      </c>
    </row>
    <row r="193" s="2" customFormat="1" ht="28.5" spans="1:12">
      <c r="A193" s="23" t="str">
        <f>IF(D193="","",COUNTA($D$21:D193)&amp;"")</f>
        <v>146</v>
      </c>
      <c r="B193" s="24" t="s">
        <v>521</v>
      </c>
      <c r="C193" s="18" t="s">
        <v>203</v>
      </c>
      <c r="D193" s="18" t="s">
        <v>208</v>
      </c>
      <c r="E193" s="23" t="s">
        <v>209</v>
      </c>
      <c r="F193" s="24" t="s">
        <v>522</v>
      </c>
      <c r="G193" s="25">
        <v>29910</v>
      </c>
      <c r="H193" s="26">
        <v>3000</v>
      </c>
      <c r="I193" s="18" t="s">
        <v>31</v>
      </c>
      <c r="J193" s="23" t="s">
        <v>70</v>
      </c>
      <c r="K193" s="24" t="s">
        <v>213</v>
      </c>
      <c r="L193" s="23"/>
    </row>
    <row r="194" s="2" customFormat="1" ht="28.5" spans="1:12">
      <c r="A194" s="23" t="str">
        <f>IF(D194="","",COUNTA($D$21:D194)&amp;"")</f>
        <v>147</v>
      </c>
      <c r="B194" s="24" t="s">
        <v>523</v>
      </c>
      <c r="C194" s="18" t="s">
        <v>203</v>
      </c>
      <c r="D194" s="18" t="s">
        <v>208</v>
      </c>
      <c r="E194" s="23" t="s">
        <v>209</v>
      </c>
      <c r="F194" s="24" t="s">
        <v>524</v>
      </c>
      <c r="G194" s="25">
        <v>108016</v>
      </c>
      <c r="H194" s="26">
        <v>10000</v>
      </c>
      <c r="I194" s="18" t="s">
        <v>31</v>
      </c>
      <c r="J194" s="23" t="s">
        <v>115</v>
      </c>
      <c r="K194" s="24" t="s">
        <v>525</v>
      </c>
      <c r="L194" s="23" t="s">
        <v>72</v>
      </c>
    </row>
    <row r="195" s="2" customFormat="1" ht="28.5" spans="1:12">
      <c r="A195" s="23" t="str">
        <f>IF(D195="","",COUNTA($D$21:D195)&amp;"")</f>
        <v>148</v>
      </c>
      <c r="B195" s="24" t="s">
        <v>526</v>
      </c>
      <c r="C195" s="18" t="s">
        <v>203</v>
      </c>
      <c r="D195" s="18" t="s">
        <v>208</v>
      </c>
      <c r="E195" s="23" t="s">
        <v>209</v>
      </c>
      <c r="F195" s="24" t="s">
        <v>527</v>
      </c>
      <c r="G195" s="25">
        <v>99474</v>
      </c>
      <c r="H195" s="26">
        <v>10000</v>
      </c>
      <c r="I195" s="18" t="s">
        <v>31</v>
      </c>
      <c r="J195" s="23" t="s">
        <v>70</v>
      </c>
      <c r="K195" s="24" t="s">
        <v>213</v>
      </c>
      <c r="L195" s="23"/>
    </row>
    <row r="196" s="2" customFormat="1" ht="25" customHeight="1" spans="1:12">
      <c r="A196" s="23" t="str">
        <f>IF(D196="","",COUNTA($D$21:D196)&amp;"")</f>
        <v>149</v>
      </c>
      <c r="B196" s="24" t="s">
        <v>528</v>
      </c>
      <c r="C196" s="18" t="s">
        <v>48</v>
      </c>
      <c r="D196" s="18" t="s">
        <v>49</v>
      </c>
      <c r="E196" s="23" t="s">
        <v>50</v>
      </c>
      <c r="F196" s="24" t="s">
        <v>529</v>
      </c>
      <c r="G196" s="25">
        <v>67480</v>
      </c>
      <c r="H196" s="26">
        <v>10000</v>
      </c>
      <c r="I196" s="18" t="s">
        <v>31</v>
      </c>
      <c r="J196" s="23" t="s">
        <v>109</v>
      </c>
      <c r="K196" s="24" t="s">
        <v>525</v>
      </c>
      <c r="L196" s="23" t="s">
        <v>72</v>
      </c>
    </row>
    <row r="197" s="2" customFormat="1" ht="23" customHeight="1" spans="1:12">
      <c r="A197" s="23" t="str">
        <f>IF(D197="","",COUNTA($D$21:D197)&amp;"")</f>
        <v>150</v>
      </c>
      <c r="B197" s="24" t="s">
        <v>530</v>
      </c>
      <c r="C197" s="18" t="s">
        <v>48</v>
      </c>
      <c r="D197" s="18" t="s">
        <v>49</v>
      </c>
      <c r="E197" s="23" t="s">
        <v>50</v>
      </c>
      <c r="F197" s="24" t="s">
        <v>531</v>
      </c>
      <c r="G197" s="25">
        <v>39288</v>
      </c>
      <c r="H197" s="26">
        <v>12000</v>
      </c>
      <c r="I197" s="18" t="s">
        <v>31</v>
      </c>
      <c r="J197" s="23" t="s">
        <v>283</v>
      </c>
      <c r="K197" s="24" t="s">
        <v>520</v>
      </c>
      <c r="L197" s="23" t="s">
        <v>72</v>
      </c>
    </row>
    <row r="198" s="2" customFormat="1" ht="28.5" spans="1:12">
      <c r="A198" s="23" t="str">
        <f>IF(D198="","",COUNTA($D$21:D198)&amp;"")</f>
        <v>151</v>
      </c>
      <c r="B198" s="24" t="s">
        <v>532</v>
      </c>
      <c r="C198" s="18" t="s">
        <v>48</v>
      </c>
      <c r="D198" s="18" t="s">
        <v>49</v>
      </c>
      <c r="E198" s="23" t="s">
        <v>50</v>
      </c>
      <c r="F198" s="24" t="s">
        <v>533</v>
      </c>
      <c r="G198" s="25">
        <v>126098</v>
      </c>
      <c r="H198" s="26">
        <v>15000</v>
      </c>
      <c r="I198" s="18" t="s">
        <v>31</v>
      </c>
      <c r="J198" s="23" t="s">
        <v>534</v>
      </c>
      <c r="K198" s="24" t="s">
        <v>535</v>
      </c>
      <c r="L198" s="23"/>
    </row>
    <row r="199" s="2" customFormat="1" ht="57" spans="1:12">
      <c r="A199" s="23" t="str">
        <f>IF(D199="","",COUNTA($D$21:D199)&amp;"")</f>
        <v>152</v>
      </c>
      <c r="B199" s="24" t="s">
        <v>536</v>
      </c>
      <c r="C199" s="18" t="s">
        <v>48</v>
      </c>
      <c r="D199" s="18" t="s">
        <v>49</v>
      </c>
      <c r="E199" s="23" t="s">
        <v>50</v>
      </c>
      <c r="F199" s="24" t="s">
        <v>537</v>
      </c>
      <c r="G199" s="25">
        <v>155046</v>
      </c>
      <c r="H199" s="26">
        <v>20000</v>
      </c>
      <c r="I199" s="18" t="s">
        <v>31</v>
      </c>
      <c r="J199" s="23" t="s">
        <v>154</v>
      </c>
      <c r="K199" s="24" t="s">
        <v>538</v>
      </c>
      <c r="L199" s="23"/>
    </row>
    <row r="200" s="2" customFormat="1" ht="85.5" spans="1:12">
      <c r="A200" s="23" t="str">
        <f>IF(D200="","",COUNTA($D$21:D200)&amp;"")</f>
        <v>153</v>
      </c>
      <c r="B200" s="24" t="s">
        <v>539</v>
      </c>
      <c r="C200" s="18" t="s">
        <v>48</v>
      </c>
      <c r="D200" s="18" t="s">
        <v>49</v>
      </c>
      <c r="E200" s="23" t="s">
        <v>50</v>
      </c>
      <c r="F200" s="24" t="s">
        <v>540</v>
      </c>
      <c r="G200" s="25">
        <v>106069</v>
      </c>
      <c r="H200" s="26">
        <v>10000</v>
      </c>
      <c r="I200" s="18" t="s">
        <v>31</v>
      </c>
      <c r="J200" s="23" t="s">
        <v>70</v>
      </c>
      <c r="K200" s="24" t="s">
        <v>538</v>
      </c>
      <c r="L200" s="23"/>
    </row>
    <row r="201" s="2" customFormat="1" ht="28.5" spans="1:12">
      <c r="A201" s="23" t="str">
        <f>IF(D201="","",COUNTA($D$21:D201)&amp;"")</f>
        <v>154</v>
      </c>
      <c r="B201" s="24" t="s">
        <v>541</v>
      </c>
      <c r="C201" s="18" t="s">
        <v>170</v>
      </c>
      <c r="D201" s="18" t="s">
        <v>204</v>
      </c>
      <c r="E201" s="23" t="s">
        <v>205</v>
      </c>
      <c r="F201" s="24" t="s">
        <v>542</v>
      </c>
      <c r="G201" s="25">
        <v>51000</v>
      </c>
      <c r="H201" s="26">
        <v>20400</v>
      </c>
      <c r="I201" s="18" t="s">
        <v>31</v>
      </c>
      <c r="J201" s="23" t="s">
        <v>70</v>
      </c>
      <c r="K201" s="24" t="s">
        <v>213</v>
      </c>
      <c r="L201" s="23"/>
    </row>
    <row r="202" s="2" customFormat="1" ht="57" spans="1:12">
      <c r="A202" s="23" t="str">
        <f>IF(D202="","",COUNTA($D$21:D202)&amp;"")</f>
        <v>155</v>
      </c>
      <c r="B202" s="24" t="s">
        <v>543</v>
      </c>
      <c r="C202" s="18" t="s">
        <v>170</v>
      </c>
      <c r="D202" s="18" t="s">
        <v>290</v>
      </c>
      <c r="E202" s="23" t="s">
        <v>179</v>
      </c>
      <c r="F202" s="24" t="s">
        <v>544</v>
      </c>
      <c r="G202" s="25">
        <v>53450</v>
      </c>
      <c r="H202" s="26">
        <v>5000</v>
      </c>
      <c r="I202" s="18" t="s">
        <v>31</v>
      </c>
      <c r="J202" s="23" t="s">
        <v>121</v>
      </c>
      <c r="K202" s="24" t="s">
        <v>545</v>
      </c>
      <c r="L202" s="23" t="s">
        <v>72</v>
      </c>
    </row>
    <row r="203" s="2" customFormat="1" ht="28.5" spans="1:12">
      <c r="A203" s="23" t="str">
        <f>IF(D203="","",COUNTA($D$21:D203)&amp;"")</f>
        <v>156</v>
      </c>
      <c r="B203" s="24" t="s">
        <v>546</v>
      </c>
      <c r="C203" s="18" t="s">
        <v>66</v>
      </c>
      <c r="D203" s="18" t="s">
        <v>290</v>
      </c>
      <c r="E203" s="23" t="s">
        <v>179</v>
      </c>
      <c r="F203" s="24" t="s">
        <v>547</v>
      </c>
      <c r="G203" s="25">
        <v>34585</v>
      </c>
      <c r="H203" s="26">
        <v>5000</v>
      </c>
      <c r="I203" s="18" t="s">
        <v>31</v>
      </c>
      <c r="J203" s="23" t="s">
        <v>44</v>
      </c>
      <c r="K203" s="24" t="s">
        <v>548</v>
      </c>
      <c r="L203" s="23" t="s">
        <v>72</v>
      </c>
    </row>
    <row r="204" s="2" customFormat="1" ht="28.5" spans="1:12">
      <c r="A204" s="23" t="str">
        <f>IF(D204="","",COUNTA($D$21:D204)&amp;"")</f>
        <v>157</v>
      </c>
      <c r="B204" s="24" t="s">
        <v>549</v>
      </c>
      <c r="C204" s="18" t="s">
        <v>66</v>
      </c>
      <c r="D204" s="18" t="s">
        <v>171</v>
      </c>
      <c r="E204" s="23" t="s">
        <v>159</v>
      </c>
      <c r="F204" s="24" t="s">
        <v>550</v>
      </c>
      <c r="G204" s="25">
        <v>150000</v>
      </c>
      <c r="H204" s="26">
        <v>15000</v>
      </c>
      <c r="I204" s="18" t="s">
        <v>31</v>
      </c>
      <c r="J204" s="23" t="s">
        <v>70</v>
      </c>
      <c r="K204" s="24" t="s">
        <v>551</v>
      </c>
      <c r="L204" s="23" t="s">
        <v>72</v>
      </c>
    </row>
    <row r="205" s="2" customFormat="1" ht="28.5" spans="1:12">
      <c r="A205" s="23" t="str">
        <f>IF(D205="","",COUNTA($D$21:D205)&amp;"")</f>
        <v>158</v>
      </c>
      <c r="B205" s="24" t="s">
        <v>552</v>
      </c>
      <c r="C205" s="18" t="s">
        <v>553</v>
      </c>
      <c r="D205" s="18" t="s">
        <v>287</v>
      </c>
      <c r="E205" s="23" t="s">
        <v>179</v>
      </c>
      <c r="F205" s="24" t="s">
        <v>554</v>
      </c>
      <c r="G205" s="25">
        <v>75521</v>
      </c>
      <c r="H205" s="26">
        <v>6500</v>
      </c>
      <c r="I205" s="18" t="s">
        <v>104</v>
      </c>
      <c r="J205" s="23" t="s">
        <v>99</v>
      </c>
      <c r="K205" s="24" t="s">
        <v>71</v>
      </c>
      <c r="L205" s="23" t="s">
        <v>72</v>
      </c>
    </row>
    <row r="206" s="2" customFormat="1" ht="57" spans="1:12">
      <c r="A206" s="23" t="str">
        <f>IF(D206="","",COUNTA($D$21:D206)&amp;"")</f>
        <v>159</v>
      </c>
      <c r="B206" s="24" t="s">
        <v>555</v>
      </c>
      <c r="C206" s="18" t="s">
        <v>556</v>
      </c>
      <c r="D206" s="18" t="s">
        <v>102</v>
      </c>
      <c r="E206" s="23" t="s">
        <v>55</v>
      </c>
      <c r="F206" s="24" t="s">
        <v>557</v>
      </c>
      <c r="G206" s="25">
        <v>60000</v>
      </c>
      <c r="H206" s="26">
        <v>20000</v>
      </c>
      <c r="I206" s="18" t="s">
        <v>31</v>
      </c>
      <c r="J206" s="23" t="s">
        <v>558</v>
      </c>
      <c r="K206" s="24" t="s">
        <v>559</v>
      </c>
      <c r="L206" s="23"/>
    </row>
    <row r="207" s="2" customFormat="1" ht="42.75" spans="1:12">
      <c r="A207" s="23" t="str">
        <f>IF(D207="","",COUNTA($D$21:D207)&amp;"")</f>
        <v>160</v>
      </c>
      <c r="B207" s="24" t="s">
        <v>560</v>
      </c>
      <c r="C207" s="18" t="s">
        <v>556</v>
      </c>
      <c r="D207" s="18" t="s">
        <v>102</v>
      </c>
      <c r="E207" s="23" t="s">
        <v>55</v>
      </c>
      <c r="F207" s="24" t="s">
        <v>557</v>
      </c>
      <c r="G207" s="25">
        <v>20000</v>
      </c>
      <c r="H207" s="26">
        <v>5000</v>
      </c>
      <c r="I207" s="18" t="s">
        <v>31</v>
      </c>
      <c r="J207" s="23" t="s">
        <v>70</v>
      </c>
      <c r="K207" s="24" t="s">
        <v>561</v>
      </c>
      <c r="L207" s="23"/>
    </row>
    <row r="208" s="2" customFormat="1" ht="42.75" spans="1:12">
      <c r="A208" s="23" t="str">
        <f>IF(D208="","",COUNTA($D$21:D208)&amp;"")</f>
        <v>161</v>
      </c>
      <c r="B208" s="24" t="s">
        <v>562</v>
      </c>
      <c r="C208" s="18" t="s">
        <v>563</v>
      </c>
      <c r="D208" s="18" t="s">
        <v>198</v>
      </c>
      <c r="E208" s="23" t="s">
        <v>85</v>
      </c>
      <c r="F208" s="24" t="s">
        <v>564</v>
      </c>
      <c r="G208" s="25">
        <v>114376</v>
      </c>
      <c r="H208" s="26">
        <v>15000</v>
      </c>
      <c r="I208" s="18" t="s">
        <v>565</v>
      </c>
      <c r="J208" s="23" t="s">
        <v>558</v>
      </c>
      <c r="K208" s="24" t="s">
        <v>213</v>
      </c>
      <c r="L208" s="23"/>
    </row>
    <row r="209" s="4" customFormat="1" ht="14.25" spans="1:12">
      <c r="A209" s="23" t="str">
        <f>IF(D209="","",COUNTA($D$21:D209)&amp;"")</f>
        <v/>
      </c>
      <c r="B209" s="29" t="s">
        <v>19</v>
      </c>
      <c r="C209" s="15">
        <f>COUNTA(C210:C212)</f>
        <v>3</v>
      </c>
      <c r="D209" s="15"/>
      <c r="E209" s="30"/>
      <c r="F209" s="29"/>
      <c r="G209" s="32">
        <f>SUM(G210:G212)</f>
        <v>112009</v>
      </c>
      <c r="H209" s="32">
        <f>SUM(H210:H212)</f>
        <v>27000</v>
      </c>
      <c r="I209" s="15"/>
      <c r="J209" s="30"/>
      <c r="K209" s="29"/>
      <c r="L209" s="30"/>
    </row>
    <row r="210" s="2" customFormat="1" ht="14.25" spans="1:12">
      <c r="A210" s="23" t="str">
        <f>IF(D210="","",COUNTA($D$21:D210)&amp;"")</f>
        <v>162</v>
      </c>
      <c r="B210" s="24" t="s">
        <v>566</v>
      </c>
      <c r="C210" s="18" t="s">
        <v>203</v>
      </c>
      <c r="D210" s="18" t="s">
        <v>219</v>
      </c>
      <c r="E210" s="23" t="s">
        <v>159</v>
      </c>
      <c r="F210" s="24" t="s">
        <v>567</v>
      </c>
      <c r="G210" s="25">
        <v>13100</v>
      </c>
      <c r="H210" s="26">
        <v>2000</v>
      </c>
      <c r="I210" s="18" t="s">
        <v>31</v>
      </c>
      <c r="J210" s="23" t="s">
        <v>36</v>
      </c>
      <c r="K210" s="24" t="s">
        <v>568</v>
      </c>
      <c r="L210" s="23" t="s">
        <v>72</v>
      </c>
    </row>
    <row r="211" s="2" customFormat="1" ht="28.5" spans="1:12">
      <c r="A211" s="23" t="str">
        <f>IF(D211="","",COUNTA($D$21:D211)&amp;"")</f>
        <v>163</v>
      </c>
      <c r="B211" s="24" t="s">
        <v>569</v>
      </c>
      <c r="C211" s="18" t="s">
        <v>48</v>
      </c>
      <c r="D211" s="18" t="s">
        <v>49</v>
      </c>
      <c r="E211" s="23" t="s">
        <v>50</v>
      </c>
      <c r="F211" s="24" t="s">
        <v>570</v>
      </c>
      <c r="G211" s="25">
        <v>25061</v>
      </c>
      <c r="H211" s="26">
        <v>10000</v>
      </c>
      <c r="I211" s="18" t="s">
        <v>31</v>
      </c>
      <c r="J211" s="23" t="s">
        <v>131</v>
      </c>
      <c r="K211" s="24" t="s">
        <v>132</v>
      </c>
      <c r="L211" s="23" t="s">
        <v>72</v>
      </c>
    </row>
    <row r="212" s="2" customFormat="1" ht="28.5" spans="1:12">
      <c r="A212" s="23" t="str">
        <f>IF(D212="","",COUNTA($D$21:D212)&amp;"")</f>
        <v>164</v>
      </c>
      <c r="B212" s="24" t="s">
        <v>571</v>
      </c>
      <c r="C212" s="18" t="s">
        <v>48</v>
      </c>
      <c r="D212" s="18" t="s">
        <v>49</v>
      </c>
      <c r="E212" s="23" t="s">
        <v>50</v>
      </c>
      <c r="F212" s="24" t="s">
        <v>572</v>
      </c>
      <c r="G212" s="25">
        <v>73848</v>
      </c>
      <c r="H212" s="26">
        <v>15000</v>
      </c>
      <c r="I212" s="18" t="s">
        <v>31</v>
      </c>
      <c r="J212" s="23" t="s">
        <v>131</v>
      </c>
      <c r="K212" s="24" t="s">
        <v>573</v>
      </c>
      <c r="L212" s="23" t="s">
        <v>72</v>
      </c>
    </row>
    <row r="213" s="4" customFormat="1" ht="14.25" spans="1:12">
      <c r="A213" s="23" t="str">
        <f>IF(D213="","",COUNTA($D$21:D213)&amp;"")</f>
        <v/>
      </c>
      <c r="B213" s="29" t="s">
        <v>574</v>
      </c>
      <c r="C213" s="15">
        <f>C214+C220+C229</f>
        <v>15</v>
      </c>
      <c r="D213" s="15"/>
      <c r="E213" s="30"/>
      <c r="F213" s="29"/>
      <c r="G213" s="32">
        <f>G214+G220+G229</f>
        <v>1004423</v>
      </c>
      <c r="H213" s="32">
        <f>H214+H220+H229</f>
        <v>111255</v>
      </c>
      <c r="I213" s="15"/>
      <c r="J213" s="30"/>
      <c r="K213" s="29"/>
      <c r="L213" s="30"/>
    </row>
    <row r="214" s="4" customFormat="1" ht="14.25" spans="1:12">
      <c r="A214" s="23" t="str">
        <f>IF(D214="","",COUNTA($D$21:D214)&amp;"")</f>
        <v/>
      </c>
      <c r="B214" s="29" t="s">
        <v>17</v>
      </c>
      <c r="C214" s="15">
        <f>COUNTA(C215:C219)</f>
        <v>5</v>
      </c>
      <c r="D214" s="15"/>
      <c r="E214" s="30"/>
      <c r="F214" s="29"/>
      <c r="G214" s="32">
        <f>SUM(G215:G219)</f>
        <v>249336</v>
      </c>
      <c r="H214" s="32">
        <f>SUM(H215:H219)</f>
        <v>54333</v>
      </c>
      <c r="I214" s="15"/>
      <c r="J214" s="30"/>
      <c r="K214" s="29"/>
      <c r="L214" s="30"/>
    </row>
    <row r="215" s="2" customFormat="1" ht="28.5" spans="1:12">
      <c r="A215" s="23" t="str">
        <f>IF(D215="","",COUNTA($D$21:D215)&amp;"")</f>
        <v>165</v>
      </c>
      <c r="B215" s="24" t="s">
        <v>575</v>
      </c>
      <c r="C215" s="18" t="s">
        <v>203</v>
      </c>
      <c r="D215" s="18" t="s">
        <v>188</v>
      </c>
      <c r="E215" s="23" t="s">
        <v>209</v>
      </c>
      <c r="F215" s="24" t="s">
        <v>576</v>
      </c>
      <c r="G215" s="25">
        <v>11487</v>
      </c>
      <c r="H215" s="26">
        <v>5000</v>
      </c>
      <c r="I215" s="18" t="s">
        <v>31</v>
      </c>
      <c r="J215" s="23" t="s">
        <v>32</v>
      </c>
      <c r="K215" s="24" t="s">
        <v>33</v>
      </c>
      <c r="L215" s="23"/>
    </row>
    <row r="216" s="2" customFormat="1" ht="142.5" spans="1:12">
      <c r="A216" s="23" t="str">
        <f>IF(D216="","",COUNTA($D$21:D216)&amp;"")</f>
        <v>166</v>
      </c>
      <c r="B216" s="24" t="s">
        <v>577</v>
      </c>
      <c r="C216" s="18" t="s">
        <v>578</v>
      </c>
      <c r="D216" s="18" t="s">
        <v>579</v>
      </c>
      <c r="E216" s="23" t="s">
        <v>29</v>
      </c>
      <c r="F216" s="24" t="s">
        <v>580</v>
      </c>
      <c r="G216" s="26">
        <v>65489</v>
      </c>
      <c r="H216" s="26">
        <v>13023</v>
      </c>
      <c r="I216" s="18" t="s">
        <v>31</v>
      </c>
      <c r="J216" s="23" t="s">
        <v>64</v>
      </c>
      <c r="K216" s="24" t="s">
        <v>33</v>
      </c>
      <c r="L216" s="23"/>
    </row>
    <row r="217" s="2" customFormat="1" ht="85.5" spans="1:12">
      <c r="A217" s="23" t="str">
        <f>IF(D217="","",COUNTA($D$21:D217)&amp;"")</f>
        <v>167</v>
      </c>
      <c r="B217" s="24" t="s">
        <v>581</v>
      </c>
      <c r="C217" s="18" t="s">
        <v>578</v>
      </c>
      <c r="D217" s="18" t="s">
        <v>579</v>
      </c>
      <c r="E217" s="23" t="s">
        <v>29</v>
      </c>
      <c r="F217" s="24" t="s">
        <v>582</v>
      </c>
      <c r="G217" s="26">
        <v>30500</v>
      </c>
      <c r="H217" s="26">
        <v>9950</v>
      </c>
      <c r="I217" s="18" t="s">
        <v>31</v>
      </c>
      <c r="J217" s="23" t="s">
        <v>64</v>
      </c>
      <c r="K217" s="24" t="s">
        <v>33</v>
      </c>
      <c r="L217" s="23"/>
    </row>
    <row r="218" s="2" customFormat="1" ht="42.75" spans="1:12">
      <c r="A218" s="23" t="str">
        <f>IF(D218="","",COUNTA($D$21:D218)&amp;"")</f>
        <v>168</v>
      </c>
      <c r="B218" s="24" t="s">
        <v>583</v>
      </c>
      <c r="C218" s="18" t="s">
        <v>578</v>
      </c>
      <c r="D218" s="18" t="s">
        <v>579</v>
      </c>
      <c r="E218" s="23" t="s">
        <v>29</v>
      </c>
      <c r="F218" s="24" t="s">
        <v>584</v>
      </c>
      <c r="G218" s="26">
        <v>56980</v>
      </c>
      <c r="H218" s="26">
        <v>21360</v>
      </c>
      <c r="I218" s="18" t="s">
        <v>31</v>
      </c>
      <c r="J218" s="23" t="s">
        <v>64</v>
      </c>
      <c r="K218" s="24" t="s">
        <v>33</v>
      </c>
      <c r="L218" s="23"/>
    </row>
    <row r="219" s="2" customFormat="1" ht="28.5" spans="1:12">
      <c r="A219" s="23" t="str">
        <f>IF(D219="","",COUNTA($D$21:D219)&amp;"")</f>
        <v>169</v>
      </c>
      <c r="B219" s="24" t="s">
        <v>585</v>
      </c>
      <c r="C219" s="18" t="s">
        <v>586</v>
      </c>
      <c r="D219" s="18" t="s">
        <v>587</v>
      </c>
      <c r="E219" s="23" t="s">
        <v>80</v>
      </c>
      <c r="F219" s="24" t="s">
        <v>588</v>
      </c>
      <c r="G219" s="25">
        <v>84880</v>
      </c>
      <c r="H219" s="26">
        <v>5000</v>
      </c>
      <c r="I219" s="18" t="s">
        <v>31</v>
      </c>
      <c r="J219" s="23" t="s">
        <v>233</v>
      </c>
      <c r="K219" s="24" t="s">
        <v>589</v>
      </c>
      <c r="L219" s="23"/>
    </row>
    <row r="220" s="4" customFormat="1" ht="14.25" spans="1:12">
      <c r="A220" s="23" t="str">
        <f>IF(D220="","",COUNTA($D$21:D220)&amp;"")</f>
        <v/>
      </c>
      <c r="B220" s="29" t="s">
        <v>18</v>
      </c>
      <c r="C220" s="15">
        <f>COUNTA(C221:C228)</f>
        <v>8</v>
      </c>
      <c r="D220" s="15"/>
      <c r="E220" s="30"/>
      <c r="F220" s="29"/>
      <c r="G220" s="32">
        <f>SUM(G221:G228)</f>
        <v>698865</v>
      </c>
      <c r="H220" s="32">
        <f>SUM(H221:H228)</f>
        <v>45700</v>
      </c>
      <c r="I220" s="15"/>
      <c r="J220" s="30"/>
      <c r="K220" s="29"/>
      <c r="L220" s="30"/>
    </row>
    <row r="221" s="2" customFormat="1" ht="66" customHeight="1" spans="1:12">
      <c r="A221" s="23" t="str">
        <f>IF(D221="","",COUNTA($D$21:D221)&amp;"")</f>
        <v>170</v>
      </c>
      <c r="B221" s="24" t="s">
        <v>590</v>
      </c>
      <c r="C221" s="18" t="s">
        <v>48</v>
      </c>
      <c r="D221" s="18" t="s">
        <v>591</v>
      </c>
      <c r="E221" s="23" t="s">
        <v>50</v>
      </c>
      <c r="F221" s="24" t="s">
        <v>592</v>
      </c>
      <c r="G221" s="25">
        <v>23281</v>
      </c>
      <c r="H221" s="26">
        <v>1700</v>
      </c>
      <c r="I221" s="18" t="s">
        <v>31</v>
      </c>
      <c r="J221" s="23" t="s">
        <v>349</v>
      </c>
      <c r="K221" s="24" t="s">
        <v>593</v>
      </c>
      <c r="L221" s="23"/>
    </row>
    <row r="222" s="2" customFormat="1" ht="48" customHeight="1" spans="1:12">
      <c r="A222" s="23" t="str">
        <f>IF(D222="","",COUNTA($D$21:D222)&amp;"")</f>
        <v>171</v>
      </c>
      <c r="B222" s="24" t="s">
        <v>594</v>
      </c>
      <c r="C222" s="18" t="s">
        <v>595</v>
      </c>
      <c r="D222" s="18" t="s">
        <v>41</v>
      </c>
      <c r="E222" s="23" t="s">
        <v>42</v>
      </c>
      <c r="F222" s="24" t="s">
        <v>596</v>
      </c>
      <c r="G222" s="25">
        <v>443751</v>
      </c>
      <c r="H222" s="26">
        <v>10000</v>
      </c>
      <c r="I222" s="18" t="s">
        <v>31</v>
      </c>
      <c r="J222" s="23" t="s">
        <v>44</v>
      </c>
      <c r="K222" s="24" t="s">
        <v>597</v>
      </c>
      <c r="L222" s="23"/>
    </row>
    <row r="223" s="2" customFormat="1" ht="28.5" spans="1:12">
      <c r="A223" s="23" t="str">
        <f>IF(D223="","",COUNTA($D$21:D223)&amp;"")</f>
        <v>172</v>
      </c>
      <c r="B223" s="24" t="s">
        <v>598</v>
      </c>
      <c r="C223" s="18" t="s">
        <v>599</v>
      </c>
      <c r="D223" s="18" t="s">
        <v>184</v>
      </c>
      <c r="E223" s="23" t="s">
        <v>61</v>
      </c>
      <c r="F223" s="24" t="s">
        <v>600</v>
      </c>
      <c r="G223" s="25">
        <v>42360</v>
      </c>
      <c r="H223" s="26">
        <v>6500</v>
      </c>
      <c r="I223" s="18" t="s">
        <v>31</v>
      </c>
      <c r="J223" s="23" t="s">
        <v>109</v>
      </c>
      <c r="K223" s="24" t="s">
        <v>601</v>
      </c>
      <c r="L223" s="23"/>
    </row>
    <row r="224" s="2" customFormat="1" ht="28.5" spans="1:12">
      <c r="A224" s="23" t="str">
        <f>IF(D224="","",COUNTA($D$21:D224)&amp;"")</f>
        <v>173</v>
      </c>
      <c r="B224" s="24" t="s">
        <v>602</v>
      </c>
      <c r="C224" s="18" t="s">
        <v>603</v>
      </c>
      <c r="D224" s="18" t="s">
        <v>184</v>
      </c>
      <c r="E224" s="23" t="s">
        <v>61</v>
      </c>
      <c r="F224" s="24" t="s">
        <v>604</v>
      </c>
      <c r="G224" s="25">
        <v>35508</v>
      </c>
      <c r="H224" s="26">
        <v>4500</v>
      </c>
      <c r="I224" s="18" t="s">
        <v>31</v>
      </c>
      <c r="J224" s="23" t="s">
        <v>109</v>
      </c>
      <c r="K224" s="24" t="s">
        <v>601</v>
      </c>
      <c r="L224" s="23"/>
    </row>
    <row r="225" s="2" customFormat="1" ht="20" customHeight="1" spans="1:12">
      <c r="A225" s="23" t="str">
        <f>IF(D225="","",COUNTA($D$21:D225)&amp;"")</f>
        <v>174</v>
      </c>
      <c r="B225" s="24" t="s">
        <v>605</v>
      </c>
      <c r="C225" s="18" t="s">
        <v>606</v>
      </c>
      <c r="D225" s="18" t="s">
        <v>184</v>
      </c>
      <c r="E225" s="23" t="s">
        <v>61</v>
      </c>
      <c r="F225" s="24" t="s">
        <v>600</v>
      </c>
      <c r="G225" s="25">
        <v>38700</v>
      </c>
      <c r="H225" s="26">
        <v>10000</v>
      </c>
      <c r="I225" s="18" t="s">
        <v>31</v>
      </c>
      <c r="J225" s="23" t="s">
        <v>115</v>
      </c>
      <c r="K225" s="24" t="s">
        <v>607</v>
      </c>
      <c r="L225" s="23"/>
    </row>
    <row r="226" s="2" customFormat="1" ht="22" customHeight="1" spans="1:12">
      <c r="A226" s="23" t="str">
        <f>IF(D226="","",COUNTA($D$21:D226)&amp;"")</f>
        <v>175</v>
      </c>
      <c r="B226" s="24" t="s">
        <v>608</v>
      </c>
      <c r="C226" s="18" t="s">
        <v>609</v>
      </c>
      <c r="D226" s="18" t="s">
        <v>587</v>
      </c>
      <c r="E226" s="23" t="s">
        <v>80</v>
      </c>
      <c r="F226" s="24" t="s">
        <v>600</v>
      </c>
      <c r="G226" s="25">
        <v>49447</v>
      </c>
      <c r="H226" s="26">
        <v>5000</v>
      </c>
      <c r="I226" s="18" t="s">
        <v>31</v>
      </c>
      <c r="J226" s="23" t="s">
        <v>44</v>
      </c>
      <c r="K226" s="24" t="s">
        <v>479</v>
      </c>
      <c r="L226" s="23"/>
    </row>
    <row r="227" s="2" customFormat="1" ht="24" customHeight="1" spans="1:12">
      <c r="A227" s="23" t="str">
        <f>IF(D227="","",COUNTA($D$21:D227)&amp;"")</f>
        <v>176</v>
      </c>
      <c r="B227" s="24" t="s">
        <v>610</v>
      </c>
      <c r="C227" s="18" t="s">
        <v>609</v>
      </c>
      <c r="D227" s="18" t="s">
        <v>587</v>
      </c>
      <c r="E227" s="23" t="s">
        <v>80</v>
      </c>
      <c r="F227" s="24" t="s">
        <v>600</v>
      </c>
      <c r="G227" s="25">
        <v>45136</v>
      </c>
      <c r="H227" s="26">
        <v>5000</v>
      </c>
      <c r="I227" s="18" t="s">
        <v>31</v>
      </c>
      <c r="J227" s="23" t="s">
        <v>44</v>
      </c>
      <c r="K227" s="24" t="s">
        <v>479</v>
      </c>
      <c r="L227" s="23"/>
    </row>
    <row r="228" s="2" customFormat="1" ht="85.5" spans="1:12">
      <c r="A228" s="23" t="str">
        <f>IF(D228="","",COUNTA($D$21:D228)&amp;"")</f>
        <v>177</v>
      </c>
      <c r="B228" s="24" t="s">
        <v>611</v>
      </c>
      <c r="C228" s="18" t="s">
        <v>48</v>
      </c>
      <c r="D228" s="18" t="s">
        <v>612</v>
      </c>
      <c r="E228" s="23" t="s">
        <v>205</v>
      </c>
      <c r="F228" s="24" t="s">
        <v>613</v>
      </c>
      <c r="G228" s="25">
        <v>20682</v>
      </c>
      <c r="H228" s="26">
        <v>3000</v>
      </c>
      <c r="I228" s="18" t="s">
        <v>31</v>
      </c>
      <c r="J228" s="23" t="s">
        <v>614</v>
      </c>
      <c r="K228" s="24" t="s">
        <v>615</v>
      </c>
      <c r="L228" s="23"/>
    </row>
    <row r="229" s="4" customFormat="1" ht="14.25" spans="1:12">
      <c r="A229" s="23" t="str">
        <f>IF(D229="","",COUNTA($D$21:D229)&amp;"")</f>
        <v/>
      </c>
      <c r="B229" s="29" t="s">
        <v>19</v>
      </c>
      <c r="C229" s="15">
        <f>COUNTA(C230:C231)</f>
        <v>2</v>
      </c>
      <c r="D229" s="15"/>
      <c r="E229" s="30"/>
      <c r="F229" s="29"/>
      <c r="G229" s="32">
        <f>SUM(G230:G231)</f>
        <v>56222</v>
      </c>
      <c r="H229" s="32">
        <f>SUM(H230:H231)</f>
        <v>11222</v>
      </c>
      <c r="I229" s="15"/>
      <c r="J229" s="30"/>
      <c r="K229" s="29"/>
      <c r="L229" s="30"/>
    </row>
    <row r="230" s="2" customFormat="1" ht="42.75" spans="1:12">
      <c r="A230" s="23" t="str">
        <f>IF(D230="","",COUNTA($D$21:D230)&amp;"")</f>
        <v>178</v>
      </c>
      <c r="B230" s="24" t="s">
        <v>616</v>
      </c>
      <c r="C230" s="18" t="s">
        <v>617</v>
      </c>
      <c r="D230" s="18" t="s">
        <v>618</v>
      </c>
      <c r="E230" s="18" t="s">
        <v>619</v>
      </c>
      <c r="F230" s="24" t="s">
        <v>620</v>
      </c>
      <c r="G230" s="25">
        <v>12327</v>
      </c>
      <c r="H230" s="26">
        <v>2327</v>
      </c>
      <c r="I230" s="18" t="s">
        <v>31</v>
      </c>
      <c r="J230" s="23" t="s">
        <v>131</v>
      </c>
      <c r="K230" s="24" t="s">
        <v>479</v>
      </c>
      <c r="L230" s="23"/>
    </row>
    <row r="231" s="2" customFormat="1" ht="28.5" spans="1:12">
      <c r="A231" s="23" t="str">
        <f>IF(D231="","",COUNTA($D$21:D231)&amp;"")</f>
        <v>179</v>
      </c>
      <c r="B231" s="24" t="s">
        <v>621</v>
      </c>
      <c r="C231" s="18" t="s">
        <v>622</v>
      </c>
      <c r="D231" s="18" t="s">
        <v>198</v>
      </c>
      <c r="E231" s="23" t="s">
        <v>85</v>
      </c>
      <c r="F231" s="24" t="s">
        <v>600</v>
      </c>
      <c r="G231" s="25">
        <v>43895</v>
      </c>
      <c r="H231" s="26">
        <v>8895</v>
      </c>
      <c r="I231" s="18" t="s">
        <v>31</v>
      </c>
      <c r="J231" s="23" t="s">
        <v>434</v>
      </c>
      <c r="K231" s="24" t="s">
        <v>623</v>
      </c>
      <c r="L231" s="23"/>
    </row>
    <row r="232" s="4" customFormat="1" ht="14.25" spans="1:12">
      <c r="A232" s="23" t="str">
        <f>IF(D232="","",COUNTA($D$21:D232)&amp;"")</f>
        <v/>
      </c>
      <c r="B232" s="29" t="s">
        <v>624</v>
      </c>
      <c r="C232" s="15">
        <f>C233+C236+C247</f>
        <v>14</v>
      </c>
      <c r="D232" s="15"/>
      <c r="E232" s="30"/>
      <c r="F232" s="29"/>
      <c r="G232" s="32">
        <f>G233+G236+G247</f>
        <v>1867407</v>
      </c>
      <c r="H232" s="32">
        <f>H233+H236+H247</f>
        <v>54015</v>
      </c>
      <c r="I232" s="15"/>
      <c r="J232" s="30"/>
      <c r="K232" s="29"/>
      <c r="L232" s="30"/>
    </row>
    <row r="233" s="4" customFormat="1" ht="14.25" spans="1:12">
      <c r="A233" s="23" t="str">
        <f>IF(D233="","",COUNTA($D$21:D233)&amp;"")</f>
        <v/>
      </c>
      <c r="B233" s="29" t="s">
        <v>17</v>
      </c>
      <c r="C233" s="15">
        <f>COUNTA(C234:C235)</f>
        <v>2</v>
      </c>
      <c r="D233" s="15"/>
      <c r="E233" s="30"/>
      <c r="F233" s="29"/>
      <c r="G233" s="32">
        <f>SUM(G234:G235)</f>
        <v>111204</v>
      </c>
      <c r="H233" s="32">
        <f>SUM(H234:H235)</f>
        <v>14000</v>
      </c>
      <c r="I233" s="15"/>
      <c r="J233" s="30"/>
      <c r="K233" s="29"/>
      <c r="L233" s="30"/>
    </row>
    <row r="234" s="2" customFormat="1" ht="42.75" spans="1:12">
      <c r="A234" s="23" t="str">
        <f>IF(D234="","",COUNTA($D$21:D234)&amp;"")</f>
        <v>180</v>
      </c>
      <c r="B234" s="24" t="s">
        <v>625</v>
      </c>
      <c r="C234" s="18" t="s">
        <v>203</v>
      </c>
      <c r="D234" s="18" t="s">
        <v>626</v>
      </c>
      <c r="E234" s="18" t="s">
        <v>627</v>
      </c>
      <c r="F234" s="24" t="s">
        <v>628</v>
      </c>
      <c r="G234" s="25">
        <v>92000</v>
      </c>
      <c r="H234" s="26">
        <v>5000</v>
      </c>
      <c r="I234" s="18" t="s">
        <v>31</v>
      </c>
      <c r="J234" s="23" t="s">
        <v>32</v>
      </c>
      <c r="K234" s="24" t="s">
        <v>33</v>
      </c>
      <c r="L234" s="28"/>
    </row>
    <row r="235" s="2" customFormat="1" ht="42.75" spans="1:12">
      <c r="A235" s="23" t="str">
        <f>IF(D235="","",COUNTA($D$21:D235)&amp;"")</f>
        <v>181</v>
      </c>
      <c r="B235" s="24" t="s">
        <v>629</v>
      </c>
      <c r="C235" s="18" t="s">
        <v>48</v>
      </c>
      <c r="D235" s="18" t="s">
        <v>49</v>
      </c>
      <c r="E235" s="23" t="s">
        <v>50</v>
      </c>
      <c r="F235" s="24" t="s">
        <v>630</v>
      </c>
      <c r="G235" s="25">
        <v>19204</v>
      </c>
      <c r="H235" s="26">
        <v>9000</v>
      </c>
      <c r="I235" s="18" t="s">
        <v>31</v>
      </c>
      <c r="J235" s="23" t="s">
        <v>32</v>
      </c>
      <c r="K235" s="24" t="s">
        <v>33</v>
      </c>
      <c r="L235" s="23"/>
    </row>
    <row r="236" s="4" customFormat="1" ht="14.25" spans="1:12">
      <c r="A236" s="23" t="str">
        <f>IF(D236="","",COUNTA($D$21:D236)&amp;"")</f>
        <v/>
      </c>
      <c r="B236" s="29" t="s">
        <v>18</v>
      </c>
      <c r="C236" s="15">
        <f>COUNTA(C237:C246)</f>
        <v>10</v>
      </c>
      <c r="D236" s="15"/>
      <c r="E236" s="30"/>
      <c r="F236" s="29"/>
      <c r="G236" s="32">
        <f>SUM(G237:G246)</f>
        <v>1668178</v>
      </c>
      <c r="H236" s="32">
        <f>SUM(H237:H246)</f>
        <v>32600</v>
      </c>
      <c r="I236" s="15"/>
      <c r="J236" s="30"/>
      <c r="K236" s="29"/>
      <c r="L236" s="30"/>
    </row>
    <row r="237" s="2" customFormat="1" ht="42.75" spans="1:12">
      <c r="A237" s="23" t="str">
        <f>IF(D237="","",COUNTA($D$21:D237)&amp;"")</f>
        <v>182</v>
      </c>
      <c r="B237" s="24" t="s">
        <v>631</v>
      </c>
      <c r="C237" s="18" t="s">
        <v>632</v>
      </c>
      <c r="D237" s="18" t="s">
        <v>633</v>
      </c>
      <c r="E237" s="23" t="s">
        <v>205</v>
      </c>
      <c r="F237" s="24" t="s">
        <v>634</v>
      </c>
      <c r="G237" s="25">
        <v>14754</v>
      </c>
      <c r="H237" s="26">
        <v>400</v>
      </c>
      <c r="I237" s="18" t="s">
        <v>635</v>
      </c>
      <c r="J237" s="23" t="s">
        <v>44</v>
      </c>
      <c r="K237" s="24" t="s">
        <v>636</v>
      </c>
      <c r="L237" s="23" t="s">
        <v>72</v>
      </c>
    </row>
    <row r="238" s="2" customFormat="1" ht="28.5" spans="1:12">
      <c r="A238" s="23" t="str">
        <f>IF(D238="","",COUNTA($D$21:D238)&amp;"")</f>
        <v>183</v>
      </c>
      <c r="B238" s="24" t="s">
        <v>637</v>
      </c>
      <c r="C238" s="18" t="s">
        <v>632</v>
      </c>
      <c r="D238" s="18" t="s">
        <v>638</v>
      </c>
      <c r="E238" s="23" t="s">
        <v>50</v>
      </c>
      <c r="F238" s="24" t="s">
        <v>639</v>
      </c>
      <c r="G238" s="25">
        <v>10578</v>
      </c>
      <c r="H238" s="26">
        <v>500</v>
      </c>
      <c r="I238" s="18" t="s">
        <v>635</v>
      </c>
      <c r="J238" s="23" t="s">
        <v>283</v>
      </c>
      <c r="K238" s="24" t="s">
        <v>640</v>
      </c>
      <c r="L238" s="23" t="s">
        <v>72</v>
      </c>
    </row>
    <row r="239" s="2" customFormat="1" ht="28.5" spans="1:12">
      <c r="A239" s="23" t="str">
        <f>IF(D239="","",COUNTA($D$21:D239)&amp;"")</f>
        <v>184</v>
      </c>
      <c r="B239" s="24" t="s">
        <v>641</v>
      </c>
      <c r="C239" s="18" t="s">
        <v>48</v>
      </c>
      <c r="D239" s="18" t="s">
        <v>49</v>
      </c>
      <c r="E239" s="23" t="s">
        <v>50</v>
      </c>
      <c r="F239" s="24" t="s">
        <v>642</v>
      </c>
      <c r="G239" s="25">
        <v>96854</v>
      </c>
      <c r="H239" s="26">
        <v>1000</v>
      </c>
      <c r="I239" s="18" t="s">
        <v>31</v>
      </c>
      <c r="J239" s="23" t="s">
        <v>115</v>
      </c>
      <c r="K239" s="24" t="s">
        <v>643</v>
      </c>
      <c r="L239" s="23"/>
    </row>
    <row r="240" s="2" customFormat="1" ht="42.75" spans="1:12">
      <c r="A240" s="23" t="str">
        <f>IF(D240="","",COUNTA($D$21:D240)&amp;"")</f>
        <v>185</v>
      </c>
      <c r="B240" s="24" t="s">
        <v>644</v>
      </c>
      <c r="C240" s="18" t="s">
        <v>632</v>
      </c>
      <c r="D240" s="18" t="s">
        <v>645</v>
      </c>
      <c r="E240" s="23" t="s">
        <v>189</v>
      </c>
      <c r="F240" s="24" t="s">
        <v>646</v>
      </c>
      <c r="G240" s="25">
        <v>38320</v>
      </c>
      <c r="H240" s="26">
        <v>1700</v>
      </c>
      <c r="I240" s="18" t="s">
        <v>635</v>
      </c>
      <c r="J240" s="23" t="s">
        <v>283</v>
      </c>
      <c r="K240" s="24" t="s">
        <v>647</v>
      </c>
      <c r="L240" s="23" t="s">
        <v>72</v>
      </c>
    </row>
    <row r="241" s="2" customFormat="1" ht="42.75" spans="1:12">
      <c r="A241" s="23" t="str">
        <f>IF(D241="","",COUNTA($D$21:D241)&amp;"")</f>
        <v>186</v>
      </c>
      <c r="B241" s="24" t="s">
        <v>648</v>
      </c>
      <c r="C241" s="18" t="s">
        <v>632</v>
      </c>
      <c r="D241" s="18" t="s">
        <v>645</v>
      </c>
      <c r="E241" s="23" t="s">
        <v>189</v>
      </c>
      <c r="F241" s="24" t="s">
        <v>649</v>
      </c>
      <c r="G241" s="25">
        <v>80064</v>
      </c>
      <c r="H241" s="26">
        <v>6000</v>
      </c>
      <c r="I241" s="18" t="s">
        <v>635</v>
      </c>
      <c r="J241" s="23" t="s">
        <v>121</v>
      </c>
      <c r="K241" s="24" t="s">
        <v>650</v>
      </c>
      <c r="L241" s="23" t="s">
        <v>72</v>
      </c>
    </row>
    <row r="242" s="2" customFormat="1" ht="28.5" spans="1:12">
      <c r="A242" s="23" t="str">
        <f>IF(D242="","",COUNTA($D$21:D242)&amp;"")</f>
        <v>187</v>
      </c>
      <c r="B242" s="24" t="s">
        <v>651</v>
      </c>
      <c r="C242" s="18" t="s">
        <v>652</v>
      </c>
      <c r="D242" s="18" t="s">
        <v>134</v>
      </c>
      <c r="E242" s="23" t="s">
        <v>135</v>
      </c>
      <c r="F242" s="24" t="s">
        <v>653</v>
      </c>
      <c r="G242" s="25">
        <v>22897</v>
      </c>
      <c r="H242" s="26">
        <v>2000</v>
      </c>
      <c r="I242" s="18" t="s">
        <v>31</v>
      </c>
      <c r="J242" s="23" t="s">
        <v>115</v>
      </c>
      <c r="K242" s="24" t="s">
        <v>654</v>
      </c>
      <c r="L242" s="23"/>
    </row>
    <row r="243" s="2" customFormat="1" ht="28.5" spans="1:12">
      <c r="A243" s="23" t="str">
        <f>IF(D243="","",COUNTA($D$21:D243)&amp;"")</f>
        <v>188</v>
      </c>
      <c r="B243" s="24" t="s">
        <v>655</v>
      </c>
      <c r="C243" s="18" t="s">
        <v>652</v>
      </c>
      <c r="D243" s="18" t="s">
        <v>134</v>
      </c>
      <c r="E243" s="23" t="s">
        <v>135</v>
      </c>
      <c r="F243" s="24" t="s">
        <v>656</v>
      </c>
      <c r="G243" s="25">
        <v>24553</v>
      </c>
      <c r="H243" s="26">
        <v>4000</v>
      </c>
      <c r="I243" s="18" t="s">
        <v>31</v>
      </c>
      <c r="J243" s="23" t="s">
        <v>115</v>
      </c>
      <c r="K243" s="24" t="s">
        <v>657</v>
      </c>
      <c r="L243" s="23"/>
    </row>
    <row r="244" s="2" customFormat="1" ht="42.75" spans="1:12">
      <c r="A244" s="23" t="str">
        <f>IF(D244="","",COUNTA($D$21:D244)&amp;"")</f>
        <v>189</v>
      </c>
      <c r="B244" s="24" t="s">
        <v>658</v>
      </c>
      <c r="C244" s="18" t="s">
        <v>659</v>
      </c>
      <c r="D244" s="18" t="s">
        <v>134</v>
      </c>
      <c r="E244" s="23" t="s">
        <v>135</v>
      </c>
      <c r="F244" s="24" t="s">
        <v>660</v>
      </c>
      <c r="G244" s="25">
        <v>14138</v>
      </c>
      <c r="H244" s="26">
        <v>2000</v>
      </c>
      <c r="I244" s="18" t="s">
        <v>31</v>
      </c>
      <c r="J244" s="23" t="s">
        <v>44</v>
      </c>
      <c r="K244" s="24" t="s">
        <v>661</v>
      </c>
      <c r="L244" s="23"/>
    </row>
    <row r="245" s="2" customFormat="1" ht="28.5" spans="1:12">
      <c r="A245" s="23" t="str">
        <f>IF(D245="","",COUNTA($D$21:D245)&amp;"")</f>
        <v>190</v>
      </c>
      <c r="B245" s="24" t="s">
        <v>662</v>
      </c>
      <c r="C245" s="18" t="s">
        <v>663</v>
      </c>
      <c r="D245" s="18" t="s">
        <v>587</v>
      </c>
      <c r="E245" s="23" t="s">
        <v>80</v>
      </c>
      <c r="F245" s="24" t="s">
        <v>664</v>
      </c>
      <c r="G245" s="25">
        <v>15418</v>
      </c>
      <c r="H245" s="26">
        <v>5000</v>
      </c>
      <c r="I245" s="18" t="s">
        <v>104</v>
      </c>
      <c r="J245" s="23" t="s">
        <v>349</v>
      </c>
      <c r="K245" s="24" t="s">
        <v>665</v>
      </c>
      <c r="L245" s="23"/>
    </row>
    <row r="246" s="2" customFormat="1" ht="42.75" spans="1:12">
      <c r="A246" s="23" t="str">
        <f>IF(D246="","",COUNTA($D$21:D246)&amp;"")</f>
        <v>191</v>
      </c>
      <c r="B246" s="24" t="s">
        <v>666</v>
      </c>
      <c r="C246" s="18" t="s">
        <v>151</v>
      </c>
      <c r="D246" s="18" t="s">
        <v>667</v>
      </c>
      <c r="E246" s="23" t="s">
        <v>85</v>
      </c>
      <c r="F246" s="24" t="s">
        <v>668</v>
      </c>
      <c r="G246" s="25">
        <v>1350602</v>
      </c>
      <c r="H246" s="26">
        <v>10000</v>
      </c>
      <c r="I246" s="18" t="s">
        <v>635</v>
      </c>
      <c r="J246" s="23" t="s">
        <v>669</v>
      </c>
      <c r="K246" s="24" t="s">
        <v>155</v>
      </c>
      <c r="L246" s="23"/>
    </row>
    <row r="247" s="4" customFormat="1" ht="14.25" spans="1:12">
      <c r="A247" s="23" t="str">
        <f>IF(D247="","",COUNTA($D$21:D247)&amp;"")</f>
        <v/>
      </c>
      <c r="B247" s="29" t="s">
        <v>19</v>
      </c>
      <c r="C247" s="15">
        <f>COUNTA(C248:C249)</f>
        <v>2</v>
      </c>
      <c r="D247" s="15"/>
      <c r="E247" s="30"/>
      <c r="F247" s="29"/>
      <c r="G247" s="32">
        <f>SUM(G248:G249)</f>
        <v>88025</v>
      </c>
      <c r="H247" s="32">
        <f>SUM(H248:H249)</f>
        <v>7415</v>
      </c>
      <c r="I247" s="15"/>
      <c r="J247" s="30"/>
      <c r="K247" s="29"/>
      <c r="L247" s="30"/>
    </row>
    <row r="248" s="2" customFormat="1" ht="28.5" spans="1:12">
      <c r="A248" s="23" t="str">
        <f>IF(D248="","",COUNTA($D$21:D248)&amp;"")</f>
        <v>192</v>
      </c>
      <c r="B248" s="24" t="s">
        <v>670</v>
      </c>
      <c r="C248" s="18" t="s">
        <v>48</v>
      </c>
      <c r="D248" s="18" t="s">
        <v>49</v>
      </c>
      <c r="E248" s="23" t="s">
        <v>50</v>
      </c>
      <c r="F248" s="24" t="s">
        <v>671</v>
      </c>
      <c r="G248" s="25">
        <v>75610</v>
      </c>
      <c r="H248" s="26">
        <v>3000</v>
      </c>
      <c r="I248" s="18" t="s">
        <v>31</v>
      </c>
      <c r="J248" s="23" t="s">
        <v>434</v>
      </c>
      <c r="K248" s="24" t="s">
        <v>145</v>
      </c>
      <c r="L248" s="23"/>
    </row>
    <row r="249" s="2" customFormat="1" ht="57" spans="1:12">
      <c r="A249" s="23" t="str">
        <f>IF(D249="","",COUNTA($D$21:D249)&amp;"")</f>
        <v>193</v>
      </c>
      <c r="B249" s="24" t="s">
        <v>672</v>
      </c>
      <c r="C249" s="18" t="s">
        <v>48</v>
      </c>
      <c r="D249" s="18" t="s">
        <v>49</v>
      </c>
      <c r="E249" s="23" t="s">
        <v>50</v>
      </c>
      <c r="F249" s="24" t="s">
        <v>673</v>
      </c>
      <c r="G249" s="25">
        <v>12415</v>
      </c>
      <c r="H249" s="26">
        <v>4415</v>
      </c>
      <c r="I249" s="18" t="s">
        <v>31</v>
      </c>
      <c r="J249" s="23" t="s">
        <v>131</v>
      </c>
      <c r="K249" s="24" t="s">
        <v>145</v>
      </c>
      <c r="L249" s="23" t="s">
        <v>72</v>
      </c>
    </row>
    <row r="250" s="4" customFormat="1" ht="14.25" spans="1:12">
      <c r="A250" s="23" t="str">
        <f>IF(D250="","",COUNTA($D$21:D250)&amp;"")</f>
        <v/>
      </c>
      <c r="B250" s="29" t="s">
        <v>674</v>
      </c>
      <c r="C250" s="15">
        <f>C251+C270+C304</f>
        <v>55</v>
      </c>
      <c r="D250" s="15"/>
      <c r="E250" s="30"/>
      <c r="F250" s="29"/>
      <c r="G250" s="32">
        <f>G251+G270+G304</f>
        <v>5834529</v>
      </c>
      <c r="H250" s="32">
        <f>H251+H270+H304</f>
        <v>519055</v>
      </c>
      <c r="I250" s="15"/>
      <c r="J250" s="30"/>
      <c r="K250" s="29"/>
      <c r="L250" s="30"/>
    </row>
    <row r="251" s="4" customFormat="1" ht="14.25" spans="1:12">
      <c r="A251" s="23" t="str">
        <f>IF(D251="","",COUNTA($D$21:D251)&amp;"")</f>
        <v/>
      </c>
      <c r="B251" s="29" t="s">
        <v>17</v>
      </c>
      <c r="C251" s="15">
        <f>COUNTA(C252:C269)</f>
        <v>18</v>
      </c>
      <c r="D251" s="15"/>
      <c r="E251" s="30"/>
      <c r="F251" s="29"/>
      <c r="G251" s="32">
        <f>SUM(G252:G269)</f>
        <v>1276136</v>
      </c>
      <c r="H251" s="32">
        <f>SUM(H252:H269)</f>
        <v>119500</v>
      </c>
      <c r="I251" s="15"/>
      <c r="J251" s="30"/>
      <c r="K251" s="29"/>
      <c r="L251" s="30"/>
    </row>
    <row r="252" s="2" customFormat="1" ht="42.75" spans="1:12">
      <c r="A252" s="23" t="str">
        <f>IF(D252="","",COUNTA($D$21:D252)&amp;"")</f>
        <v>194</v>
      </c>
      <c r="B252" s="24" t="s">
        <v>675</v>
      </c>
      <c r="C252" s="18" t="s">
        <v>676</v>
      </c>
      <c r="D252" s="18" t="s">
        <v>677</v>
      </c>
      <c r="E252" s="23" t="s">
        <v>209</v>
      </c>
      <c r="F252" s="24" t="s">
        <v>678</v>
      </c>
      <c r="G252" s="25">
        <v>15000</v>
      </c>
      <c r="H252" s="26">
        <v>1000</v>
      </c>
      <c r="I252" s="18" t="s">
        <v>31</v>
      </c>
      <c r="J252" s="23" t="s">
        <v>32</v>
      </c>
      <c r="K252" s="24" t="s">
        <v>679</v>
      </c>
      <c r="L252" s="23" t="s">
        <v>72</v>
      </c>
    </row>
    <row r="253" s="2" customFormat="1" ht="42.75" spans="1:12">
      <c r="A253" s="23" t="str">
        <f>IF(D253="","",COUNTA($D$21:D253)&amp;"")</f>
        <v>195</v>
      </c>
      <c r="B253" s="24" t="s">
        <v>680</v>
      </c>
      <c r="C253" s="18" t="s">
        <v>676</v>
      </c>
      <c r="D253" s="18" t="s">
        <v>677</v>
      </c>
      <c r="E253" s="23" t="s">
        <v>209</v>
      </c>
      <c r="F253" s="24" t="s">
        <v>681</v>
      </c>
      <c r="G253" s="25">
        <v>50000</v>
      </c>
      <c r="H253" s="26">
        <v>1000</v>
      </c>
      <c r="I253" s="18" t="s">
        <v>31</v>
      </c>
      <c r="J253" s="23" t="s">
        <v>32</v>
      </c>
      <c r="K253" s="24" t="s">
        <v>679</v>
      </c>
      <c r="L253" s="23" t="s">
        <v>72</v>
      </c>
    </row>
    <row r="254" s="2" customFormat="1" ht="42.75" spans="1:12">
      <c r="A254" s="23" t="str">
        <f>IF(D254="","",COUNTA($D$21:D254)&amp;"")</f>
        <v>196</v>
      </c>
      <c r="B254" s="24" t="s">
        <v>682</v>
      </c>
      <c r="C254" s="18" t="s">
        <v>676</v>
      </c>
      <c r="D254" s="18" t="s">
        <v>677</v>
      </c>
      <c r="E254" s="23" t="s">
        <v>209</v>
      </c>
      <c r="F254" s="24" t="s">
        <v>683</v>
      </c>
      <c r="G254" s="25">
        <v>30000</v>
      </c>
      <c r="H254" s="26">
        <v>500</v>
      </c>
      <c r="I254" s="18" t="s">
        <v>31</v>
      </c>
      <c r="J254" s="23" t="s">
        <v>233</v>
      </c>
      <c r="K254" s="24" t="s">
        <v>679</v>
      </c>
      <c r="L254" s="23" t="s">
        <v>72</v>
      </c>
    </row>
    <row r="255" s="2" customFormat="1" ht="42.75" spans="1:12">
      <c r="A255" s="23" t="str">
        <f>IF(D255="","",COUNTA($D$21:D255)&amp;"")</f>
        <v>197</v>
      </c>
      <c r="B255" s="24" t="s">
        <v>684</v>
      </c>
      <c r="C255" s="18" t="s">
        <v>676</v>
      </c>
      <c r="D255" s="18" t="s">
        <v>677</v>
      </c>
      <c r="E255" s="23" t="s">
        <v>209</v>
      </c>
      <c r="F255" s="24" t="s">
        <v>685</v>
      </c>
      <c r="G255" s="25">
        <v>80000</v>
      </c>
      <c r="H255" s="26">
        <v>1000</v>
      </c>
      <c r="I255" s="18" t="s">
        <v>31</v>
      </c>
      <c r="J255" s="23" t="s">
        <v>233</v>
      </c>
      <c r="K255" s="24" t="s">
        <v>679</v>
      </c>
      <c r="L255" s="23" t="s">
        <v>72</v>
      </c>
    </row>
    <row r="256" s="2" customFormat="1" ht="28.5" spans="1:12">
      <c r="A256" s="23" t="str">
        <f>IF(D256="","",COUNTA($D$21:D256)&amp;"")</f>
        <v>198</v>
      </c>
      <c r="B256" s="24" t="s">
        <v>686</v>
      </c>
      <c r="C256" s="18" t="s">
        <v>203</v>
      </c>
      <c r="D256" s="18" t="s">
        <v>687</v>
      </c>
      <c r="E256" s="23" t="s">
        <v>209</v>
      </c>
      <c r="F256" s="24" t="s">
        <v>688</v>
      </c>
      <c r="G256" s="25">
        <v>40000</v>
      </c>
      <c r="H256" s="26">
        <v>7000</v>
      </c>
      <c r="I256" s="18" t="s">
        <v>31</v>
      </c>
      <c r="J256" s="23" t="s">
        <v>233</v>
      </c>
      <c r="K256" s="24" t="s">
        <v>689</v>
      </c>
      <c r="L256" s="28"/>
    </row>
    <row r="257" s="2" customFormat="1" ht="28.5" spans="1:12">
      <c r="A257" s="23" t="str">
        <f>IF(D257="","",COUNTA($D$21:D257)&amp;"")</f>
        <v>199</v>
      </c>
      <c r="B257" s="24" t="s">
        <v>690</v>
      </c>
      <c r="C257" s="18" t="s">
        <v>553</v>
      </c>
      <c r="D257" s="18" t="s">
        <v>691</v>
      </c>
      <c r="E257" s="23" t="s">
        <v>205</v>
      </c>
      <c r="F257" s="24" t="s">
        <v>692</v>
      </c>
      <c r="G257" s="25">
        <v>11200</v>
      </c>
      <c r="H257" s="26">
        <v>100</v>
      </c>
      <c r="I257" s="18" t="s">
        <v>104</v>
      </c>
      <c r="J257" s="23" t="s">
        <v>693</v>
      </c>
      <c r="K257" s="24" t="s">
        <v>694</v>
      </c>
      <c r="L257" s="23" t="s">
        <v>72</v>
      </c>
    </row>
    <row r="258" s="2" customFormat="1" ht="28.5" spans="1:12">
      <c r="A258" s="23" t="str">
        <f>IF(D258="","",COUNTA($D$21:D258)&amp;"")</f>
        <v>200</v>
      </c>
      <c r="B258" s="24" t="s">
        <v>695</v>
      </c>
      <c r="C258" s="18" t="s">
        <v>553</v>
      </c>
      <c r="D258" s="18" t="s">
        <v>691</v>
      </c>
      <c r="E258" s="23" t="s">
        <v>205</v>
      </c>
      <c r="F258" s="24" t="s">
        <v>696</v>
      </c>
      <c r="G258" s="25">
        <v>27000</v>
      </c>
      <c r="H258" s="26">
        <v>100</v>
      </c>
      <c r="I258" s="18" t="s">
        <v>104</v>
      </c>
      <c r="J258" s="23" t="s">
        <v>693</v>
      </c>
      <c r="K258" s="24" t="s">
        <v>694</v>
      </c>
      <c r="L258" s="23" t="s">
        <v>72</v>
      </c>
    </row>
    <row r="259" s="2" customFormat="1" ht="28.5" spans="1:12">
      <c r="A259" s="23" t="str">
        <f>IF(D259="","",COUNTA($D$21:D259)&amp;"")</f>
        <v>201</v>
      </c>
      <c r="B259" s="24" t="s">
        <v>697</v>
      </c>
      <c r="C259" s="18" t="s">
        <v>676</v>
      </c>
      <c r="D259" s="18" t="s">
        <v>698</v>
      </c>
      <c r="E259" s="23" t="s">
        <v>159</v>
      </c>
      <c r="F259" s="24" t="s">
        <v>699</v>
      </c>
      <c r="G259" s="25">
        <v>40000</v>
      </c>
      <c r="H259" s="26">
        <v>1000</v>
      </c>
      <c r="I259" s="18" t="s">
        <v>31</v>
      </c>
      <c r="J259" s="23" t="s">
        <v>233</v>
      </c>
      <c r="K259" s="24" t="s">
        <v>679</v>
      </c>
      <c r="L259" s="23" t="s">
        <v>72</v>
      </c>
    </row>
    <row r="260" s="2" customFormat="1" ht="35" customHeight="1" spans="1:12">
      <c r="A260" s="23" t="str">
        <f>IF(D260="","",COUNTA($D$21:D260)&amp;"")</f>
        <v>202</v>
      </c>
      <c r="B260" s="24" t="s">
        <v>700</v>
      </c>
      <c r="C260" s="18" t="s">
        <v>553</v>
      </c>
      <c r="D260" s="18" t="s">
        <v>287</v>
      </c>
      <c r="E260" s="23" t="s">
        <v>179</v>
      </c>
      <c r="F260" s="24" t="s">
        <v>701</v>
      </c>
      <c r="G260" s="25">
        <v>22000</v>
      </c>
      <c r="H260" s="26">
        <v>6000</v>
      </c>
      <c r="I260" s="18" t="s">
        <v>104</v>
      </c>
      <c r="J260" s="23" t="s">
        <v>693</v>
      </c>
      <c r="K260" s="24" t="s">
        <v>702</v>
      </c>
      <c r="L260" s="23" t="s">
        <v>72</v>
      </c>
    </row>
    <row r="261" s="2" customFormat="1" ht="28.5" spans="1:12">
      <c r="A261" s="23" t="str">
        <f>IF(D261="","",COUNTA($D$21:D261)&amp;"")</f>
        <v>203</v>
      </c>
      <c r="B261" s="24" t="s">
        <v>703</v>
      </c>
      <c r="C261" s="18" t="s">
        <v>704</v>
      </c>
      <c r="D261" s="18" t="s">
        <v>705</v>
      </c>
      <c r="E261" s="23" t="s">
        <v>179</v>
      </c>
      <c r="F261" s="24" t="s">
        <v>706</v>
      </c>
      <c r="G261" s="25">
        <v>501200</v>
      </c>
      <c r="H261" s="26">
        <v>10000</v>
      </c>
      <c r="I261" s="18" t="s">
        <v>31</v>
      </c>
      <c r="J261" s="23" t="s">
        <v>233</v>
      </c>
      <c r="K261" s="24" t="s">
        <v>707</v>
      </c>
      <c r="L261" s="23" t="s">
        <v>72</v>
      </c>
    </row>
    <row r="262" s="2" customFormat="1" ht="37" customHeight="1" spans="1:12">
      <c r="A262" s="23" t="str">
        <f>IF(D262="","",COUNTA($D$21:D262)&amp;"")</f>
        <v>204</v>
      </c>
      <c r="B262" s="24" t="s">
        <v>708</v>
      </c>
      <c r="C262" s="18" t="s">
        <v>709</v>
      </c>
      <c r="D262" s="18" t="s">
        <v>705</v>
      </c>
      <c r="E262" s="23" t="s">
        <v>179</v>
      </c>
      <c r="F262" s="33" t="s">
        <v>710</v>
      </c>
      <c r="G262" s="25">
        <v>45000</v>
      </c>
      <c r="H262" s="26">
        <v>500</v>
      </c>
      <c r="I262" s="18" t="s">
        <v>31</v>
      </c>
      <c r="J262" s="23" t="s">
        <v>233</v>
      </c>
      <c r="K262" s="24" t="s">
        <v>711</v>
      </c>
      <c r="L262" s="23"/>
    </row>
    <row r="263" s="2" customFormat="1" ht="41" customHeight="1" spans="1:12">
      <c r="A263" s="23" t="str">
        <f>IF(D263="","",COUNTA($D$21:D263)&amp;"")</f>
        <v>205</v>
      </c>
      <c r="B263" s="24" t="s">
        <v>712</v>
      </c>
      <c r="C263" s="18" t="s">
        <v>713</v>
      </c>
      <c r="D263" s="18" t="s">
        <v>500</v>
      </c>
      <c r="E263" s="23" t="s">
        <v>205</v>
      </c>
      <c r="F263" s="24" t="s">
        <v>714</v>
      </c>
      <c r="G263" s="25">
        <v>47400</v>
      </c>
      <c r="H263" s="26">
        <v>5000</v>
      </c>
      <c r="I263" s="18" t="s">
        <v>31</v>
      </c>
      <c r="J263" s="23" t="s">
        <v>233</v>
      </c>
      <c r="K263" s="24" t="s">
        <v>715</v>
      </c>
      <c r="L263" s="23" t="s">
        <v>72</v>
      </c>
    </row>
    <row r="264" s="2" customFormat="1" ht="40" customHeight="1" spans="1:12">
      <c r="A264" s="23" t="str">
        <f>IF(D264="","",COUNTA($D$21:D264)&amp;"")</f>
        <v>206</v>
      </c>
      <c r="B264" s="24" t="s">
        <v>716</v>
      </c>
      <c r="C264" s="18" t="s">
        <v>717</v>
      </c>
      <c r="D264" s="18" t="s">
        <v>219</v>
      </c>
      <c r="E264" s="23" t="s">
        <v>159</v>
      </c>
      <c r="F264" s="24" t="s">
        <v>718</v>
      </c>
      <c r="G264" s="25">
        <v>143600</v>
      </c>
      <c r="H264" s="26">
        <v>20000</v>
      </c>
      <c r="I264" s="18" t="s">
        <v>31</v>
      </c>
      <c r="J264" s="23" t="s">
        <v>233</v>
      </c>
      <c r="K264" s="24" t="s">
        <v>715</v>
      </c>
      <c r="L264" s="23" t="s">
        <v>72</v>
      </c>
    </row>
    <row r="265" s="2" customFormat="1" ht="47" customHeight="1" spans="1:12">
      <c r="A265" s="23" t="str">
        <f>IF(D265="","",COUNTA($D$21:D265)&amp;"")</f>
        <v>207</v>
      </c>
      <c r="B265" s="24" t="s">
        <v>719</v>
      </c>
      <c r="C265" s="18" t="s">
        <v>720</v>
      </c>
      <c r="D265" s="18" t="s">
        <v>219</v>
      </c>
      <c r="E265" s="23" t="s">
        <v>159</v>
      </c>
      <c r="F265" s="24" t="s">
        <v>721</v>
      </c>
      <c r="G265" s="25">
        <v>65400</v>
      </c>
      <c r="H265" s="26">
        <v>15000</v>
      </c>
      <c r="I265" s="18" t="s">
        <v>31</v>
      </c>
      <c r="J265" s="23" t="s">
        <v>233</v>
      </c>
      <c r="K265" s="24" t="s">
        <v>715</v>
      </c>
      <c r="L265" s="23" t="s">
        <v>72</v>
      </c>
    </row>
    <row r="266" s="2" customFormat="1" ht="28.5" spans="1:12">
      <c r="A266" s="23" t="str">
        <f>IF(D266="","",COUNTA($D$21:D266)&amp;"")</f>
        <v>208</v>
      </c>
      <c r="B266" s="24" t="s">
        <v>722</v>
      </c>
      <c r="C266" s="18" t="s">
        <v>723</v>
      </c>
      <c r="D266" s="18" t="s">
        <v>219</v>
      </c>
      <c r="E266" s="23" t="s">
        <v>159</v>
      </c>
      <c r="F266" s="24" t="s">
        <v>724</v>
      </c>
      <c r="G266" s="25">
        <v>92200</v>
      </c>
      <c r="H266" s="26">
        <v>15000</v>
      </c>
      <c r="I266" s="18" t="s">
        <v>31</v>
      </c>
      <c r="J266" s="23" t="s">
        <v>233</v>
      </c>
      <c r="K266" s="24" t="s">
        <v>715</v>
      </c>
      <c r="L266" s="23" t="s">
        <v>72</v>
      </c>
    </row>
    <row r="267" s="2" customFormat="1" ht="42.75" spans="1:12">
      <c r="A267" s="23" t="str">
        <f>IF(D267="","",COUNTA($D$21:D267)&amp;"")</f>
        <v>209</v>
      </c>
      <c r="B267" s="34" t="s">
        <v>725</v>
      </c>
      <c r="C267" s="18" t="s">
        <v>49</v>
      </c>
      <c r="D267" s="18" t="s">
        <v>49</v>
      </c>
      <c r="E267" s="23" t="s">
        <v>50</v>
      </c>
      <c r="F267" s="35" t="s">
        <v>726</v>
      </c>
      <c r="G267" s="25">
        <v>14536</v>
      </c>
      <c r="H267" s="26">
        <v>8900</v>
      </c>
      <c r="I267" s="18" t="s">
        <v>31</v>
      </c>
      <c r="J267" s="23" t="s">
        <v>64</v>
      </c>
      <c r="K267" s="24" t="s">
        <v>727</v>
      </c>
      <c r="L267" s="23"/>
    </row>
    <row r="268" s="2" customFormat="1" ht="42.75" spans="1:12">
      <c r="A268" s="23" t="str">
        <f>IF(D268="","",COUNTA($D$21:D268)&amp;"")</f>
        <v>210</v>
      </c>
      <c r="B268" s="34" t="s">
        <v>728</v>
      </c>
      <c r="C268" s="18" t="s">
        <v>49</v>
      </c>
      <c r="D268" s="18" t="s">
        <v>49</v>
      </c>
      <c r="E268" s="23" t="s">
        <v>50</v>
      </c>
      <c r="F268" s="35" t="s">
        <v>729</v>
      </c>
      <c r="G268" s="25">
        <f>4400*9</f>
        <v>39600</v>
      </c>
      <c r="H268" s="26">
        <v>20900</v>
      </c>
      <c r="I268" s="18" t="s">
        <v>31</v>
      </c>
      <c r="J268" s="23" t="s">
        <v>64</v>
      </c>
      <c r="K268" s="24" t="s">
        <v>727</v>
      </c>
      <c r="L268" s="23"/>
    </row>
    <row r="269" s="2" customFormat="1" ht="42.75" spans="1:12">
      <c r="A269" s="23" t="str">
        <f>IF(D269="","",COUNTA($D$21:D269)&amp;"")</f>
        <v>211</v>
      </c>
      <c r="B269" s="34" t="s">
        <v>730</v>
      </c>
      <c r="C269" s="18" t="s">
        <v>48</v>
      </c>
      <c r="D269" s="18" t="s">
        <v>49</v>
      </c>
      <c r="E269" s="23" t="s">
        <v>50</v>
      </c>
      <c r="F269" s="35" t="s">
        <v>731</v>
      </c>
      <c r="G269" s="25">
        <v>12000</v>
      </c>
      <c r="H269" s="26">
        <v>6500</v>
      </c>
      <c r="I269" s="18" t="s">
        <v>31</v>
      </c>
      <c r="J269" s="23" t="s">
        <v>32</v>
      </c>
      <c r="K269" s="24" t="s">
        <v>727</v>
      </c>
      <c r="L269" s="23"/>
    </row>
    <row r="270" s="4" customFormat="1" ht="14.25" spans="1:12">
      <c r="A270" s="23" t="str">
        <f>IF(D270="","",COUNTA($D$21:D270)&amp;"")</f>
        <v/>
      </c>
      <c r="B270" s="36" t="s">
        <v>18</v>
      </c>
      <c r="C270" s="15">
        <f>COUNTA(C271:C303)</f>
        <v>33</v>
      </c>
      <c r="D270" s="15"/>
      <c r="E270" s="30"/>
      <c r="F270" s="21"/>
      <c r="G270" s="32">
        <f>SUM(G271:G303)</f>
        <v>4484393</v>
      </c>
      <c r="H270" s="32">
        <f>SUM(H271:H303)</f>
        <v>372000</v>
      </c>
      <c r="I270" s="15"/>
      <c r="J270" s="30"/>
      <c r="K270" s="29"/>
      <c r="L270" s="30"/>
    </row>
    <row r="271" s="2" customFormat="1" ht="14.25" spans="1:12">
      <c r="A271" s="23" t="str">
        <f>IF(D271="","",COUNTA($D$21:D271)&amp;"")</f>
        <v>212</v>
      </c>
      <c r="B271" s="24" t="s">
        <v>732</v>
      </c>
      <c r="C271" s="18" t="s">
        <v>170</v>
      </c>
      <c r="D271" s="18" t="s">
        <v>500</v>
      </c>
      <c r="E271" s="23" t="s">
        <v>205</v>
      </c>
      <c r="F271" s="24" t="s">
        <v>696</v>
      </c>
      <c r="G271" s="25">
        <v>200000</v>
      </c>
      <c r="H271" s="26">
        <v>10000</v>
      </c>
      <c r="I271" s="18" t="s">
        <v>31</v>
      </c>
      <c r="J271" s="23" t="s">
        <v>115</v>
      </c>
      <c r="K271" s="24" t="s">
        <v>733</v>
      </c>
      <c r="L271" s="23"/>
    </row>
    <row r="272" s="2" customFormat="1" ht="28.5" spans="1:12">
      <c r="A272" s="23" t="str">
        <f>IF(D272="","",COUNTA($D$21:D272)&amp;"")</f>
        <v>213</v>
      </c>
      <c r="B272" s="24" t="s">
        <v>734</v>
      </c>
      <c r="C272" s="18" t="s">
        <v>735</v>
      </c>
      <c r="D272" s="18" t="s">
        <v>500</v>
      </c>
      <c r="E272" s="23" t="s">
        <v>205</v>
      </c>
      <c r="F272" s="24" t="s">
        <v>736</v>
      </c>
      <c r="G272" s="25">
        <v>17700</v>
      </c>
      <c r="H272" s="26">
        <v>10000</v>
      </c>
      <c r="I272" s="18" t="s">
        <v>31</v>
      </c>
      <c r="J272" s="23" t="s">
        <v>283</v>
      </c>
      <c r="K272" s="24" t="s">
        <v>737</v>
      </c>
      <c r="L272" s="23"/>
    </row>
    <row r="273" s="2" customFormat="1" ht="14.25" spans="1:12">
      <c r="A273" s="23" t="str">
        <f>IF(D273="","",COUNTA($D$21:D273)&amp;"")</f>
        <v>214</v>
      </c>
      <c r="B273" s="24" t="s">
        <v>738</v>
      </c>
      <c r="C273" s="18" t="s">
        <v>170</v>
      </c>
      <c r="D273" s="18" t="s">
        <v>413</v>
      </c>
      <c r="E273" s="23" t="s">
        <v>228</v>
      </c>
      <c r="F273" s="24" t="s">
        <v>739</v>
      </c>
      <c r="G273" s="25">
        <v>480000</v>
      </c>
      <c r="H273" s="26">
        <v>40000</v>
      </c>
      <c r="I273" s="18" t="s">
        <v>31</v>
      </c>
      <c r="J273" s="23" t="s">
        <v>115</v>
      </c>
      <c r="K273" s="24" t="s">
        <v>733</v>
      </c>
      <c r="L273" s="23"/>
    </row>
    <row r="274" s="2" customFormat="1" ht="14.25" spans="1:12">
      <c r="A274" s="23" t="str">
        <f>IF(D274="","",COUNTA($D$21:D274)&amp;"")</f>
        <v>215</v>
      </c>
      <c r="B274" s="24" t="s">
        <v>740</v>
      </c>
      <c r="C274" s="18" t="s">
        <v>170</v>
      </c>
      <c r="D274" s="18" t="s">
        <v>219</v>
      </c>
      <c r="E274" s="23" t="s">
        <v>159</v>
      </c>
      <c r="F274" s="24" t="s">
        <v>741</v>
      </c>
      <c r="G274" s="25">
        <v>180000</v>
      </c>
      <c r="H274" s="26">
        <v>10000</v>
      </c>
      <c r="I274" s="18" t="s">
        <v>31</v>
      </c>
      <c r="J274" s="23" t="s">
        <v>115</v>
      </c>
      <c r="K274" s="24" t="s">
        <v>733</v>
      </c>
      <c r="L274" s="23"/>
    </row>
    <row r="275" s="2" customFormat="1" ht="28.5" spans="1:12">
      <c r="A275" s="23" t="str">
        <f>IF(D275="","",COUNTA($D$21:D275)&amp;"")</f>
        <v>216</v>
      </c>
      <c r="B275" s="24" t="s">
        <v>742</v>
      </c>
      <c r="C275" s="18" t="s">
        <v>170</v>
      </c>
      <c r="D275" s="18" t="s">
        <v>219</v>
      </c>
      <c r="E275" s="23" t="s">
        <v>159</v>
      </c>
      <c r="F275" s="24" t="s">
        <v>743</v>
      </c>
      <c r="G275" s="25">
        <v>49950</v>
      </c>
      <c r="H275" s="26">
        <v>20000</v>
      </c>
      <c r="I275" s="18" t="s">
        <v>31</v>
      </c>
      <c r="J275" s="23" t="s">
        <v>109</v>
      </c>
      <c r="K275" s="24" t="s">
        <v>744</v>
      </c>
      <c r="L275" s="23"/>
    </row>
    <row r="276" s="2" customFormat="1" ht="28.5" spans="1:12">
      <c r="A276" s="23" t="str">
        <f>IF(D276="","",COUNTA($D$21:D276)&amp;"")</f>
        <v>217</v>
      </c>
      <c r="B276" s="24" t="s">
        <v>745</v>
      </c>
      <c r="C276" s="18" t="s">
        <v>170</v>
      </c>
      <c r="D276" s="18" t="s">
        <v>219</v>
      </c>
      <c r="E276" s="23" t="s">
        <v>159</v>
      </c>
      <c r="F276" s="24" t="s">
        <v>746</v>
      </c>
      <c r="G276" s="25">
        <v>52488</v>
      </c>
      <c r="H276" s="26">
        <v>1000</v>
      </c>
      <c r="I276" s="18" t="s">
        <v>31</v>
      </c>
      <c r="J276" s="23" t="s">
        <v>109</v>
      </c>
      <c r="K276" s="24" t="s">
        <v>747</v>
      </c>
      <c r="L276" s="23"/>
    </row>
    <row r="277" s="2" customFormat="1" ht="14.25" spans="1:12">
      <c r="A277" s="23" t="str">
        <f>IF(D277="","",COUNTA($D$21:D277)&amp;"")</f>
        <v>218</v>
      </c>
      <c r="B277" s="24" t="s">
        <v>748</v>
      </c>
      <c r="C277" s="18" t="s">
        <v>170</v>
      </c>
      <c r="D277" s="18" t="s">
        <v>219</v>
      </c>
      <c r="E277" s="23" t="s">
        <v>159</v>
      </c>
      <c r="F277" s="24" t="s">
        <v>749</v>
      </c>
      <c r="G277" s="25">
        <v>40000</v>
      </c>
      <c r="H277" s="26">
        <v>10000</v>
      </c>
      <c r="I277" s="18" t="s">
        <v>31</v>
      </c>
      <c r="J277" s="23" t="s">
        <v>115</v>
      </c>
      <c r="K277" s="24" t="s">
        <v>750</v>
      </c>
      <c r="L277" s="23"/>
    </row>
    <row r="278" s="2" customFormat="1" ht="28.5" spans="1:12">
      <c r="A278" s="23" t="str">
        <f>IF(D278="","",COUNTA($D$21:D278)&amp;"")</f>
        <v>219</v>
      </c>
      <c r="B278" s="24" t="s">
        <v>751</v>
      </c>
      <c r="C278" s="18" t="s">
        <v>752</v>
      </c>
      <c r="D278" s="18" t="s">
        <v>500</v>
      </c>
      <c r="E278" s="23" t="s">
        <v>205</v>
      </c>
      <c r="F278" s="24" t="s">
        <v>753</v>
      </c>
      <c r="G278" s="25">
        <v>314300</v>
      </c>
      <c r="H278" s="26">
        <v>10000</v>
      </c>
      <c r="I278" s="18" t="s">
        <v>31</v>
      </c>
      <c r="J278" s="23" t="s">
        <v>154</v>
      </c>
      <c r="K278" s="24" t="s">
        <v>754</v>
      </c>
      <c r="L278" s="23" t="s">
        <v>72</v>
      </c>
    </row>
    <row r="279" s="2" customFormat="1" ht="28.5" spans="1:12">
      <c r="A279" s="23" t="str">
        <f>IF(D279="","",COUNTA($D$21:D279)&amp;"")</f>
        <v>220</v>
      </c>
      <c r="B279" s="24" t="s">
        <v>755</v>
      </c>
      <c r="C279" s="18" t="s">
        <v>756</v>
      </c>
      <c r="D279" s="18" t="s">
        <v>219</v>
      </c>
      <c r="E279" s="23" t="s">
        <v>159</v>
      </c>
      <c r="F279" s="24" t="s">
        <v>757</v>
      </c>
      <c r="G279" s="25">
        <v>121800</v>
      </c>
      <c r="H279" s="26">
        <v>31000</v>
      </c>
      <c r="I279" s="18" t="s">
        <v>31</v>
      </c>
      <c r="J279" s="23" t="s">
        <v>109</v>
      </c>
      <c r="K279" s="24" t="s">
        <v>707</v>
      </c>
      <c r="L279" s="23" t="s">
        <v>72</v>
      </c>
    </row>
    <row r="280" s="2" customFormat="1" ht="28.5" spans="1:12">
      <c r="A280" s="23" t="str">
        <f>IF(D280="","",COUNTA($D$21:D280)&amp;"")</f>
        <v>221</v>
      </c>
      <c r="B280" s="24" t="s">
        <v>758</v>
      </c>
      <c r="C280" s="18" t="s">
        <v>759</v>
      </c>
      <c r="D280" s="18" t="s">
        <v>219</v>
      </c>
      <c r="E280" s="23" t="s">
        <v>159</v>
      </c>
      <c r="F280" s="24" t="s">
        <v>760</v>
      </c>
      <c r="G280" s="25">
        <v>216700</v>
      </c>
      <c r="H280" s="26">
        <v>30000</v>
      </c>
      <c r="I280" s="18" t="s">
        <v>31</v>
      </c>
      <c r="J280" s="23" t="s">
        <v>558</v>
      </c>
      <c r="K280" s="24" t="s">
        <v>715</v>
      </c>
      <c r="L280" s="23" t="s">
        <v>72</v>
      </c>
    </row>
    <row r="281" s="2" customFormat="1" ht="28.5" spans="1:12">
      <c r="A281" s="23" t="str">
        <f>IF(D281="","",COUNTA($D$21:D281)&amp;"")</f>
        <v>222</v>
      </c>
      <c r="B281" s="24" t="s">
        <v>761</v>
      </c>
      <c r="C281" s="18" t="s">
        <v>762</v>
      </c>
      <c r="D281" s="18" t="s">
        <v>219</v>
      </c>
      <c r="E281" s="23" t="s">
        <v>159</v>
      </c>
      <c r="F281" s="24" t="s">
        <v>763</v>
      </c>
      <c r="G281" s="25">
        <v>117500</v>
      </c>
      <c r="H281" s="26">
        <v>60000</v>
      </c>
      <c r="I281" s="18" t="s">
        <v>31</v>
      </c>
      <c r="J281" s="23" t="s">
        <v>109</v>
      </c>
      <c r="K281" s="24" t="s">
        <v>707</v>
      </c>
      <c r="L281" s="23" t="s">
        <v>72</v>
      </c>
    </row>
    <row r="282" s="2" customFormat="1" ht="28.5" spans="1:12">
      <c r="A282" s="23" t="str">
        <f>IF(D282="","",COUNTA($D$21:D282)&amp;"")</f>
        <v>223</v>
      </c>
      <c r="B282" s="24" t="s">
        <v>764</v>
      </c>
      <c r="C282" s="18" t="s">
        <v>704</v>
      </c>
      <c r="D282" s="18" t="s">
        <v>705</v>
      </c>
      <c r="E282" s="23" t="s">
        <v>179</v>
      </c>
      <c r="F282" s="24" t="s">
        <v>765</v>
      </c>
      <c r="G282" s="25">
        <v>360000</v>
      </c>
      <c r="H282" s="26">
        <v>10000</v>
      </c>
      <c r="I282" s="18" t="s">
        <v>31</v>
      </c>
      <c r="J282" s="23" t="s">
        <v>766</v>
      </c>
      <c r="K282" s="24" t="s">
        <v>767</v>
      </c>
      <c r="L282" s="23" t="s">
        <v>72</v>
      </c>
    </row>
    <row r="283" s="2" customFormat="1" ht="14.25" spans="1:12">
      <c r="A283" s="23" t="str">
        <f>IF(D283="","",COUNTA($D$21:D283)&amp;"")</f>
        <v>224</v>
      </c>
      <c r="B283" s="24" t="s">
        <v>768</v>
      </c>
      <c r="C283" s="18" t="s">
        <v>170</v>
      </c>
      <c r="D283" s="18" t="s">
        <v>705</v>
      </c>
      <c r="E283" s="23" t="s">
        <v>179</v>
      </c>
      <c r="F283" s="24" t="s">
        <v>769</v>
      </c>
      <c r="G283" s="25">
        <v>220000</v>
      </c>
      <c r="H283" s="26">
        <v>5000</v>
      </c>
      <c r="I283" s="18" t="s">
        <v>31</v>
      </c>
      <c r="J283" s="23" t="s">
        <v>44</v>
      </c>
      <c r="K283" s="24" t="s">
        <v>733</v>
      </c>
      <c r="L283" s="23"/>
    </row>
    <row r="284" s="2" customFormat="1" ht="28.5" spans="1:12">
      <c r="A284" s="23" t="str">
        <f>IF(D284="","",COUNTA($D$21:D284)&amp;"")</f>
        <v>225</v>
      </c>
      <c r="B284" s="24" t="s">
        <v>770</v>
      </c>
      <c r="C284" s="18" t="s">
        <v>709</v>
      </c>
      <c r="D284" s="18" t="s">
        <v>705</v>
      </c>
      <c r="E284" s="23" t="s">
        <v>179</v>
      </c>
      <c r="F284" s="33" t="s">
        <v>771</v>
      </c>
      <c r="G284" s="25">
        <v>40000</v>
      </c>
      <c r="H284" s="26">
        <v>1000</v>
      </c>
      <c r="I284" s="18" t="s">
        <v>31</v>
      </c>
      <c r="J284" s="23" t="s">
        <v>283</v>
      </c>
      <c r="K284" s="24" t="s">
        <v>772</v>
      </c>
      <c r="L284" s="23"/>
    </row>
    <row r="285" s="2" customFormat="1" ht="15.75" spans="1:12">
      <c r="A285" s="23" t="str">
        <f>IF(D285="","",COUNTA($D$21:D285)&amp;"")</f>
        <v>226</v>
      </c>
      <c r="B285" s="24" t="s">
        <v>773</v>
      </c>
      <c r="C285" s="18" t="s">
        <v>553</v>
      </c>
      <c r="D285" s="18" t="s">
        <v>705</v>
      </c>
      <c r="E285" s="23" t="s">
        <v>179</v>
      </c>
      <c r="F285" s="33" t="s">
        <v>774</v>
      </c>
      <c r="G285" s="25">
        <v>16754</v>
      </c>
      <c r="H285" s="26">
        <v>1000</v>
      </c>
      <c r="I285" s="18" t="s">
        <v>31</v>
      </c>
      <c r="J285" s="23" t="s">
        <v>326</v>
      </c>
      <c r="K285" s="24" t="s">
        <v>772</v>
      </c>
      <c r="L285" s="23"/>
    </row>
    <row r="286" s="2" customFormat="1" ht="28.5" spans="1:12">
      <c r="A286" s="23" t="str">
        <f>IF(D286="","",COUNTA($D$21:D286)&amp;"")</f>
        <v>227</v>
      </c>
      <c r="B286" s="24" t="s">
        <v>775</v>
      </c>
      <c r="C286" s="18" t="s">
        <v>203</v>
      </c>
      <c r="D286" s="18" t="s">
        <v>705</v>
      </c>
      <c r="E286" s="23" t="s">
        <v>179</v>
      </c>
      <c r="F286" s="33" t="s">
        <v>776</v>
      </c>
      <c r="G286" s="25">
        <v>17000</v>
      </c>
      <c r="H286" s="26">
        <v>3000</v>
      </c>
      <c r="I286" s="18" t="s">
        <v>31</v>
      </c>
      <c r="J286" s="23" t="s">
        <v>44</v>
      </c>
      <c r="K286" s="24" t="s">
        <v>777</v>
      </c>
      <c r="L286" s="23"/>
    </row>
    <row r="287" s="2" customFormat="1" ht="28.5" spans="1:12">
      <c r="A287" s="23" t="str">
        <f>IF(D287="","",COUNTA($D$21:D287)&amp;"")</f>
        <v>228</v>
      </c>
      <c r="B287" s="24" t="s">
        <v>778</v>
      </c>
      <c r="C287" s="18" t="s">
        <v>203</v>
      </c>
      <c r="D287" s="18" t="s">
        <v>705</v>
      </c>
      <c r="E287" s="23" t="s">
        <v>179</v>
      </c>
      <c r="F287" s="33" t="s">
        <v>779</v>
      </c>
      <c r="G287" s="25">
        <v>14000</v>
      </c>
      <c r="H287" s="26">
        <v>3000</v>
      </c>
      <c r="I287" s="18" t="s">
        <v>31</v>
      </c>
      <c r="J287" s="23" t="s">
        <v>44</v>
      </c>
      <c r="K287" s="24" t="s">
        <v>777</v>
      </c>
      <c r="L287" s="23"/>
    </row>
    <row r="288" s="2" customFormat="1" ht="28.5" spans="1:12">
      <c r="A288" s="23" t="str">
        <f>IF(D288="","",COUNTA($D$21:D288)&amp;"")</f>
        <v>229</v>
      </c>
      <c r="B288" s="24" t="s">
        <v>780</v>
      </c>
      <c r="C288" s="18" t="s">
        <v>203</v>
      </c>
      <c r="D288" s="18" t="s">
        <v>705</v>
      </c>
      <c r="E288" s="23" t="s">
        <v>179</v>
      </c>
      <c r="F288" s="33" t="s">
        <v>781</v>
      </c>
      <c r="G288" s="25">
        <v>25000</v>
      </c>
      <c r="H288" s="26">
        <v>3000</v>
      </c>
      <c r="I288" s="18" t="s">
        <v>31</v>
      </c>
      <c r="J288" s="23" t="s">
        <v>44</v>
      </c>
      <c r="K288" s="24" t="s">
        <v>777</v>
      </c>
      <c r="L288" s="23"/>
    </row>
    <row r="289" s="2" customFormat="1" ht="28.5" spans="1:12">
      <c r="A289" s="23" t="str">
        <f>IF(D289="","",COUNTA($D$21:D289)&amp;"")</f>
        <v>230</v>
      </c>
      <c r="B289" s="24" t="s">
        <v>782</v>
      </c>
      <c r="C289" s="18" t="s">
        <v>203</v>
      </c>
      <c r="D289" s="18" t="s">
        <v>705</v>
      </c>
      <c r="E289" s="23" t="s">
        <v>179</v>
      </c>
      <c r="F289" s="33" t="s">
        <v>783</v>
      </c>
      <c r="G289" s="25">
        <v>45000</v>
      </c>
      <c r="H289" s="26">
        <v>3000</v>
      </c>
      <c r="I289" s="18" t="s">
        <v>31</v>
      </c>
      <c r="J289" s="23" t="s">
        <v>44</v>
      </c>
      <c r="K289" s="24" t="s">
        <v>777</v>
      </c>
      <c r="L289" s="23"/>
    </row>
    <row r="290" s="2" customFormat="1" ht="28.5" spans="1:12">
      <c r="A290" s="23" t="str">
        <f>IF(D290="","",COUNTA($D$21:D290)&amp;"")</f>
        <v>231</v>
      </c>
      <c r="B290" s="24" t="s">
        <v>784</v>
      </c>
      <c r="C290" s="18" t="s">
        <v>203</v>
      </c>
      <c r="D290" s="18" t="s">
        <v>705</v>
      </c>
      <c r="E290" s="23" t="s">
        <v>179</v>
      </c>
      <c r="F290" s="33" t="s">
        <v>785</v>
      </c>
      <c r="G290" s="25">
        <v>18000</v>
      </c>
      <c r="H290" s="26">
        <v>2000</v>
      </c>
      <c r="I290" s="18" t="s">
        <v>31</v>
      </c>
      <c r="J290" s="23" t="s">
        <v>44</v>
      </c>
      <c r="K290" s="24" t="s">
        <v>777</v>
      </c>
      <c r="L290" s="23"/>
    </row>
    <row r="291" s="2" customFormat="1" ht="28.5" spans="1:12">
      <c r="A291" s="23" t="str">
        <f>IF(D291="","",COUNTA($D$21:D291)&amp;"")</f>
        <v>232</v>
      </c>
      <c r="B291" s="24" t="s">
        <v>786</v>
      </c>
      <c r="C291" s="18" t="s">
        <v>553</v>
      </c>
      <c r="D291" s="18" t="s">
        <v>705</v>
      </c>
      <c r="E291" s="23" t="s">
        <v>179</v>
      </c>
      <c r="F291" s="33" t="s">
        <v>787</v>
      </c>
      <c r="G291" s="25">
        <v>50000</v>
      </c>
      <c r="H291" s="26">
        <v>3000</v>
      </c>
      <c r="I291" s="18" t="s">
        <v>31</v>
      </c>
      <c r="J291" s="23" t="s">
        <v>70</v>
      </c>
      <c r="K291" s="24" t="s">
        <v>777</v>
      </c>
      <c r="L291" s="23"/>
    </row>
    <row r="292" s="2" customFormat="1" ht="30" spans="1:12">
      <c r="A292" s="23" t="str">
        <f>IF(D292="","",COUNTA($D$21:D292)&amp;"")</f>
        <v>233</v>
      </c>
      <c r="B292" s="24" t="s">
        <v>788</v>
      </c>
      <c r="C292" s="18" t="s">
        <v>203</v>
      </c>
      <c r="D292" s="18" t="s">
        <v>705</v>
      </c>
      <c r="E292" s="23" t="s">
        <v>179</v>
      </c>
      <c r="F292" s="33" t="s">
        <v>789</v>
      </c>
      <c r="G292" s="25">
        <v>20000</v>
      </c>
      <c r="H292" s="26">
        <v>2000</v>
      </c>
      <c r="I292" s="18" t="s">
        <v>31</v>
      </c>
      <c r="J292" s="23" t="s">
        <v>70</v>
      </c>
      <c r="K292" s="24" t="s">
        <v>790</v>
      </c>
      <c r="L292" s="23"/>
    </row>
    <row r="293" s="2" customFormat="1" ht="28.5" spans="1:12">
      <c r="A293" s="23" t="str">
        <f>IF(D293="","",COUNTA($D$21:D293)&amp;"")</f>
        <v>234</v>
      </c>
      <c r="B293" s="24" t="s">
        <v>791</v>
      </c>
      <c r="C293" s="18" t="s">
        <v>170</v>
      </c>
      <c r="D293" s="18" t="s">
        <v>705</v>
      </c>
      <c r="E293" s="23" t="s">
        <v>179</v>
      </c>
      <c r="F293" s="24" t="s">
        <v>792</v>
      </c>
      <c r="G293" s="25">
        <v>167215</v>
      </c>
      <c r="H293" s="26">
        <v>6000</v>
      </c>
      <c r="I293" s="18" t="s">
        <v>31</v>
      </c>
      <c r="J293" s="23" t="s">
        <v>121</v>
      </c>
      <c r="K293" s="24" t="s">
        <v>790</v>
      </c>
      <c r="L293" s="23"/>
    </row>
    <row r="294" s="2" customFormat="1" ht="28.5" spans="1:12">
      <c r="A294" s="23" t="str">
        <f>IF(D294="","",COUNTA($D$21:D294)&amp;"")</f>
        <v>235</v>
      </c>
      <c r="B294" s="24" t="s">
        <v>793</v>
      </c>
      <c r="C294" s="18" t="s">
        <v>66</v>
      </c>
      <c r="D294" s="18" t="s">
        <v>705</v>
      </c>
      <c r="E294" s="23" t="s">
        <v>179</v>
      </c>
      <c r="F294" s="33" t="s">
        <v>794</v>
      </c>
      <c r="G294" s="25">
        <v>230000</v>
      </c>
      <c r="H294" s="26">
        <v>1000</v>
      </c>
      <c r="I294" s="18" t="s">
        <v>31</v>
      </c>
      <c r="J294" s="23" t="s">
        <v>349</v>
      </c>
      <c r="K294" s="24" t="s">
        <v>790</v>
      </c>
      <c r="L294" s="23"/>
    </row>
    <row r="295" s="2" customFormat="1" ht="14.25" spans="1:12">
      <c r="A295" s="23" t="str">
        <f>IF(D295="","",COUNTA($D$21:D295)&amp;"")</f>
        <v>236</v>
      </c>
      <c r="B295" s="24" t="s">
        <v>795</v>
      </c>
      <c r="C295" s="18" t="s">
        <v>170</v>
      </c>
      <c r="D295" s="18" t="s">
        <v>188</v>
      </c>
      <c r="E295" s="23" t="s">
        <v>189</v>
      </c>
      <c r="F295" s="24" t="s">
        <v>796</v>
      </c>
      <c r="G295" s="25">
        <v>672761</v>
      </c>
      <c r="H295" s="26">
        <v>20000</v>
      </c>
      <c r="I295" s="18" t="s">
        <v>31</v>
      </c>
      <c r="J295" s="23" t="s">
        <v>44</v>
      </c>
      <c r="K295" s="24" t="s">
        <v>733</v>
      </c>
      <c r="L295" s="23"/>
    </row>
    <row r="296" s="2" customFormat="1" ht="28.5" spans="1:12">
      <c r="A296" s="23" t="str">
        <f>IF(D296="","",COUNTA($D$21:D296)&amp;"")</f>
        <v>237</v>
      </c>
      <c r="B296" s="24" t="s">
        <v>797</v>
      </c>
      <c r="C296" s="18" t="s">
        <v>203</v>
      </c>
      <c r="D296" s="18" t="s">
        <v>687</v>
      </c>
      <c r="E296" s="23" t="s">
        <v>209</v>
      </c>
      <c r="F296" s="24" t="s">
        <v>798</v>
      </c>
      <c r="G296" s="25">
        <v>23000</v>
      </c>
      <c r="H296" s="26">
        <v>2000</v>
      </c>
      <c r="I296" s="18" t="s">
        <v>31</v>
      </c>
      <c r="J296" s="23" t="s">
        <v>44</v>
      </c>
      <c r="K296" s="24" t="s">
        <v>777</v>
      </c>
      <c r="L296" s="23"/>
    </row>
    <row r="297" s="2" customFormat="1" ht="28.5" spans="1:12">
      <c r="A297" s="23" t="str">
        <f>IF(D297="","",COUNTA($D$21:D297)&amp;"")</f>
        <v>238</v>
      </c>
      <c r="B297" s="24" t="s">
        <v>799</v>
      </c>
      <c r="C297" s="18" t="s">
        <v>203</v>
      </c>
      <c r="D297" s="18" t="s">
        <v>687</v>
      </c>
      <c r="E297" s="23" t="s">
        <v>209</v>
      </c>
      <c r="F297" s="24" t="s">
        <v>800</v>
      </c>
      <c r="G297" s="25">
        <v>15000</v>
      </c>
      <c r="H297" s="26">
        <v>10000</v>
      </c>
      <c r="I297" s="18" t="s">
        <v>31</v>
      </c>
      <c r="J297" s="23" t="s">
        <v>44</v>
      </c>
      <c r="K297" s="24" t="s">
        <v>777</v>
      </c>
      <c r="L297" s="23"/>
    </row>
    <row r="298" s="2" customFormat="1" ht="28.5" spans="1:12">
      <c r="A298" s="23" t="str">
        <f>IF(D298="","",COUNTA($D$21:D298)&amp;"")</f>
        <v>239</v>
      </c>
      <c r="B298" s="24" t="s">
        <v>801</v>
      </c>
      <c r="C298" s="18" t="s">
        <v>203</v>
      </c>
      <c r="D298" s="18" t="s">
        <v>687</v>
      </c>
      <c r="E298" s="23" t="s">
        <v>209</v>
      </c>
      <c r="F298" s="24" t="s">
        <v>802</v>
      </c>
      <c r="G298" s="25">
        <v>50000</v>
      </c>
      <c r="H298" s="26">
        <v>10000</v>
      </c>
      <c r="I298" s="18" t="s">
        <v>31</v>
      </c>
      <c r="J298" s="23" t="s">
        <v>44</v>
      </c>
      <c r="K298" s="24" t="s">
        <v>777</v>
      </c>
      <c r="L298" s="23"/>
    </row>
    <row r="299" s="2" customFormat="1" ht="28.5" spans="1:12">
      <c r="A299" s="23" t="str">
        <f>IF(D299="","",COUNTA($D$21:D299)&amp;"")</f>
        <v>240</v>
      </c>
      <c r="B299" s="24" t="s">
        <v>803</v>
      </c>
      <c r="C299" s="18" t="s">
        <v>203</v>
      </c>
      <c r="D299" s="18" t="s">
        <v>687</v>
      </c>
      <c r="E299" s="23" t="s">
        <v>209</v>
      </c>
      <c r="F299" s="24" t="s">
        <v>804</v>
      </c>
      <c r="G299" s="25">
        <v>90000</v>
      </c>
      <c r="H299" s="26">
        <v>10000</v>
      </c>
      <c r="I299" s="18" t="s">
        <v>31</v>
      </c>
      <c r="J299" s="23" t="s">
        <v>44</v>
      </c>
      <c r="K299" s="24" t="s">
        <v>777</v>
      </c>
      <c r="L299" s="23"/>
    </row>
    <row r="300" s="2" customFormat="1" ht="28.5" spans="1:12">
      <c r="A300" s="23" t="str">
        <f>IF(D300="","",COUNTA($D$21:D300)&amp;"")</f>
        <v>241</v>
      </c>
      <c r="B300" s="24" t="s">
        <v>805</v>
      </c>
      <c r="C300" s="18" t="s">
        <v>203</v>
      </c>
      <c r="D300" s="18" t="s">
        <v>687</v>
      </c>
      <c r="E300" s="23" t="s">
        <v>209</v>
      </c>
      <c r="F300" s="24" t="s">
        <v>806</v>
      </c>
      <c r="G300" s="25">
        <v>20000</v>
      </c>
      <c r="H300" s="26">
        <v>5000</v>
      </c>
      <c r="I300" s="18" t="s">
        <v>31</v>
      </c>
      <c r="J300" s="23" t="s">
        <v>44</v>
      </c>
      <c r="K300" s="24" t="s">
        <v>777</v>
      </c>
      <c r="L300" s="23"/>
    </row>
    <row r="301" s="2" customFormat="1" ht="28.5" spans="1:12">
      <c r="A301" s="23" t="str">
        <f>IF(D301="","",COUNTA($D$21:D301)&amp;"")</f>
        <v>242</v>
      </c>
      <c r="B301" s="24" t="s">
        <v>807</v>
      </c>
      <c r="C301" s="18" t="s">
        <v>203</v>
      </c>
      <c r="D301" s="18" t="s">
        <v>687</v>
      </c>
      <c r="E301" s="23" t="s">
        <v>209</v>
      </c>
      <c r="F301" s="24" t="s">
        <v>808</v>
      </c>
      <c r="G301" s="25">
        <v>17000</v>
      </c>
      <c r="H301" s="26">
        <v>10000</v>
      </c>
      <c r="I301" s="18" t="s">
        <v>31</v>
      </c>
      <c r="J301" s="23" t="s">
        <v>44</v>
      </c>
      <c r="K301" s="24" t="s">
        <v>777</v>
      </c>
      <c r="L301" s="23"/>
    </row>
    <row r="302" s="2" customFormat="1" ht="14.25" spans="1:12">
      <c r="A302" s="23" t="str">
        <f>IF(D302="","",COUNTA($D$21:D302)&amp;"")</f>
        <v>243</v>
      </c>
      <c r="B302" s="24" t="s">
        <v>809</v>
      </c>
      <c r="C302" s="18" t="s">
        <v>66</v>
      </c>
      <c r="D302" s="18" t="s">
        <v>413</v>
      </c>
      <c r="E302" s="23" t="s">
        <v>228</v>
      </c>
      <c r="F302" s="24" t="s">
        <v>810</v>
      </c>
      <c r="G302" s="25">
        <v>31498</v>
      </c>
      <c r="H302" s="26">
        <v>15000</v>
      </c>
      <c r="I302" s="18" t="s">
        <v>31</v>
      </c>
      <c r="J302" s="23" t="s">
        <v>115</v>
      </c>
      <c r="K302" s="24" t="s">
        <v>679</v>
      </c>
      <c r="L302" s="23"/>
    </row>
    <row r="303" s="2" customFormat="1" ht="14.25" spans="1:12">
      <c r="A303" s="23" t="str">
        <f>IF(D303="","",COUNTA($D$21:D303)&amp;"")</f>
        <v>244</v>
      </c>
      <c r="B303" s="24" t="s">
        <v>811</v>
      </c>
      <c r="C303" s="18" t="s">
        <v>170</v>
      </c>
      <c r="D303" s="18" t="s">
        <v>705</v>
      </c>
      <c r="E303" s="23" t="s">
        <v>179</v>
      </c>
      <c r="F303" s="24" t="s">
        <v>812</v>
      </c>
      <c r="G303" s="25">
        <v>551727</v>
      </c>
      <c r="H303" s="26">
        <v>15000</v>
      </c>
      <c r="I303" s="18" t="s">
        <v>31</v>
      </c>
      <c r="J303" s="23" t="s">
        <v>121</v>
      </c>
      <c r="K303" s="24" t="s">
        <v>733</v>
      </c>
      <c r="L303" s="23"/>
    </row>
    <row r="304" s="4" customFormat="1" ht="14.25" spans="1:12">
      <c r="A304" s="23" t="str">
        <f>IF(D304="","",COUNTA($D$21:D304)&amp;"")</f>
        <v/>
      </c>
      <c r="B304" s="21" t="s">
        <v>19</v>
      </c>
      <c r="C304" s="15">
        <f>COUNTA(C305:C308)</f>
        <v>4</v>
      </c>
      <c r="D304" s="15"/>
      <c r="E304" s="30"/>
      <c r="F304" s="29"/>
      <c r="G304" s="32">
        <f>SUM(G305:G308)</f>
        <v>74000</v>
      </c>
      <c r="H304" s="32">
        <f>SUM(H305:H308)</f>
        <v>27555</v>
      </c>
      <c r="I304" s="15"/>
      <c r="J304" s="30"/>
      <c r="K304" s="29"/>
      <c r="L304" s="30"/>
    </row>
    <row r="305" s="2" customFormat="1" ht="42.75" spans="1:12">
      <c r="A305" s="23" t="str">
        <f>IF(D305="","",COUNTA($D$21:D305)&amp;"")</f>
        <v>245</v>
      </c>
      <c r="B305" s="24" t="s">
        <v>813</v>
      </c>
      <c r="C305" s="18" t="s">
        <v>49</v>
      </c>
      <c r="D305" s="18" t="s">
        <v>49</v>
      </c>
      <c r="E305" s="23" t="s">
        <v>50</v>
      </c>
      <c r="F305" s="24" t="s">
        <v>814</v>
      </c>
      <c r="G305" s="25">
        <v>10000</v>
      </c>
      <c r="H305" s="26">
        <v>4202</v>
      </c>
      <c r="I305" s="18" t="s">
        <v>104</v>
      </c>
      <c r="J305" s="23" t="s">
        <v>144</v>
      </c>
      <c r="K305" s="24" t="s">
        <v>815</v>
      </c>
      <c r="L305" s="23"/>
    </row>
    <row r="306" s="2" customFormat="1" ht="42.75" spans="1:12">
      <c r="A306" s="23" t="str">
        <f>IF(D306="","",COUNTA($D$21:D306)&amp;"")</f>
        <v>246</v>
      </c>
      <c r="B306" s="24" t="s">
        <v>816</v>
      </c>
      <c r="C306" s="18" t="s">
        <v>49</v>
      </c>
      <c r="D306" s="18" t="s">
        <v>49</v>
      </c>
      <c r="E306" s="23" t="s">
        <v>50</v>
      </c>
      <c r="F306" s="24" t="s">
        <v>817</v>
      </c>
      <c r="G306" s="25">
        <v>10000</v>
      </c>
      <c r="H306" s="26">
        <v>3812</v>
      </c>
      <c r="I306" s="18" t="s">
        <v>104</v>
      </c>
      <c r="J306" s="23" t="s">
        <v>144</v>
      </c>
      <c r="K306" s="24" t="s">
        <v>815</v>
      </c>
      <c r="L306" s="23"/>
    </row>
    <row r="307" s="2" customFormat="1" ht="42.75" spans="1:12">
      <c r="A307" s="23" t="str">
        <f>IF(D307="","",COUNTA($D$21:D307)&amp;"")</f>
        <v>247</v>
      </c>
      <c r="B307" s="24" t="s">
        <v>818</v>
      </c>
      <c r="C307" s="18" t="s">
        <v>49</v>
      </c>
      <c r="D307" s="18" t="s">
        <v>49</v>
      </c>
      <c r="E307" s="23" t="s">
        <v>50</v>
      </c>
      <c r="F307" s="24" t="s">
        <v>819</v>
      </c>
      <c r="G307" s="25">
        <v>15300</v>
      </c>
      <c r="H307" s="26">
        <v>6081</v>
      </c>
      <c r="I307" s="18" t="s">
        <v>104</v>
      </c>
      <c r="J307" s="23" t="s">
        <v>144</v>
      </c>
      <c r="K307" s="24" t="s">
        <v>815</v>
      </c>
      <c r="L307" s="23"/>
    </row>
    <row r="308" s="2" customFormat="1" ht="42.75" spans="1:12">
      <c r="A308" s="23" t="str">
        <f>IF(D308="","",COUNTA($D$21:D308)&amp;"")</f>
        <v>248</v>
      </c>
      <c r="B308" s="24" t="s">
        <v>820</v>
      </c>
      <c r="C308" s="18" t="s">
        <v>49</v>
      </c>
      <c r="D308" s="18" t="s">
        <v>49</v>
      </c>
      <c r="E308" s="23" t="s">
        <v>50</v>
      </c>
      <c r="F308" s="24" t="s">
        <v>821</v>
      </c>
      <c r="G308" s="25">
        <v>38700</v>
      </c>
      <c r="H308" s="26">
        <v>13460</v>
      </c>
      <c r="I308" s="18" t="s">
        <v>104</v>
      </c>
      <c r="J308" s="23" t="s">
        <v>144</v>
      </c>
      <c r="K308" s="24" t="s">
        <v>815</v>
      </c>
      <c r="L308" s="23"/>
    </row>
    <row r="309" s="2" customFormat="1" ht="14.25" spans="1:12">
      <c r="A309" s="23" t="str">
        <f>IF(D309="","",COUNTA($D$21:D309)&amp;"")</f>
        <v/>
      </c>
      <c r="B309" s="29" t="s">
        <v>21</v>
      </c>
      <c r="C309" s="15">
        <f>C313+C425+C488</f>
        <v>138</v>
      </c>
      <c r="D309" s="18"/>
      <c r="E309" s="23"/>
      <c r="F309" s="24"/>
      <c r="G309" s="32">
        <f>G313+G425+G488</f>
        <v>11047989</v>
      </c>
      <c r="H309" s="32">
        <f>H313+H425+H488</f>
        <v>1524831</v>
      </c>
      <c r="I309" s="18"/>
      <c r="J309" s="23"/>
      <c r="K309" s="24"/>
      <c r="L309" s="23"/>
    </row>
    <row r="310" s="2" customFormat="1" ht="14.25" spans="1:12">
      <c r="A310" s="23" t="str">
        <f>IF(D310="","",COUNTA($D$21:D310)&amp;"")</f>
        <v/>
      </c>
      <c r="B310" s="29" t="s">
        <v>17</v>
      </c>
      <c r="C310" s="15">
        <f>C315+C345+C359+C383+C387+C413+C427+C452+C469</f>
        <v>47</v>
      </c>
      <c r="D310" s="18"/>
      <c r="E310" s="23"/>
      <c r="F310" s="24"/>
      <c r="G310" s="32">
        <f>G315+G345+G359+G383+G387+G413+G427+G452+G469</f>
        <v>3396908</v>
      </c>
      <c r="H310" s="32">
        <f>H315+H345+H359+H383+H387+H413+H427+H452+H469</f>
        <v>508500</v>
      </c>
      <c r="I310" s="18"/>
      <c r="J310" s="23"/>
      <c r="K310" s="24"/>
      <c r="L310" s="23"/>
    </row>
    <row r="311" s="2" customFormat="1" ht="14.25" spans="1:12">
      <c r="A311" s="23" t="str">
        <f>IF(D311="","",COUNTA($D$21:D311)&amp;"")</f>
        <v/>
      </c>
      <c r="B311" s="29" t="s">
        <v>18</v>
      </c>
      <c r="C311" s="15">
        <f>C322+C350+C369+C398+C415+C435+C460+C471+C489</f>
        <v>62</v>
      </c>
      <c r="D311" s="18"/>
      <c r="E311" s="23"/>
      <c r="F311" s="24"/>
      <c r="G311" s="37">
        <f>G322+G350+G369+G398+G415+G435+G460+G471+G489</f>
        <v>6880556</v>
      </c>
      <c r="H311" s="4">
        <f>H322+H350+H369+H398+H415+H435+H460+H471+H489</f>
        <v>736025</v>
      </c>
      <c r="I311" s="18"/>
      <c r="J311" s="23"/>
      <c r="K311" s="24"/>
      <c r="L311" s="23"/>
    </row>
    <row r="312" s="2" customFormat="1" ht="14.25" spans="1:12">
      <c r="A312" s="23" t="str">
        <f>IF(D312="","",COUNTA($D$21:D312)&amp;"")</f>
        <v/>
      </c>
      <c r="B312" s="29" t="s">
        <v>19</v>
      </c>
      <c r="C312" s="15">
        <f>C333+C341+C353+C356+C378+C405+C421+C448+C465+C485+C492</f>
        <v>29</v>
      </c>
      <c r="D312" s="18"/>
      <c r="E312" s="23"/>
      <c r="F312" s="24"/>
      <c r="G312" s="32">
        <f>G333+G341+G353+G356+G378+G405+G421+G448+G465+G485+G492</f>
        <v>770525</v>
      </c>
      <c r="H312" s="32">
        <f>H333+H341+H353+H356+H378+H405+H421+H448+H465+H485+H492</f>
        <v>280306</v>
      </c>
      <c r="I312" s="18"/>
      <c r="J312" s="23"/>
      <c r="K312" s="24"/>
      <c r="L312" s="23"/>
    </row>
    <row r="313" s="2" customFormat="1" ht="14.25" spans="1:12">
      <c r="A313" s="23" t="str">
        <f>IF(D313="","",COUNTA($D$21:D313)&amp;"")</f>
        <v/>
      </c>
      <c r="B313" s="29" t="s">
        <v>822</v>
      </c>
      <c r="C313" s="15">
        <f>C314+C340+C344+C355+C358+C382+C386+C412</f>
        <v>85</v>
      </c>
      <c r="D313" s="18"/>
      <c r="E313" s="23"/>
      <c r="F313" s="24"/>
      <c r="G313" s="32">
        <f>G314+G340+G344+G355+G358+G382+G386+G412</f>
        <v>5927800</v>
      </c>
      <c r="H313" s="32">
        <f>H314+H340+H344+H355+H358+H382+H386+H412</f>
        <v>812677</v>
      </c>
      <c r="I313" s="18"/>
      <c r="J313" s="23"/>
      <c r="K313" s="24"/>
      <c r="L313" s="23"/>
    </row>
    <row r="314" s="2" customFormat="1" ht="14.25" spans="1:12">
      <c r="A314" s="23" t="str">
        <f>IF(D314="","",COUNTA($D$21:D314)&amp;"")</f>
        <v/>
      </c>
      <c r="B314" s="29" t="s">
        <v>823</v>
      </c>
      <c r="C314" s="15">
        <f>C315+C322+C333</f>
        <v>22</v>
      </c>
      <c r="D314" s="18"/>
      <c r="E314" s="23"/>
      <c r="F314" s="24"/>
      <c r="G314" s="32">
        <f>G315+G322+G333</f>
        <v>930539</v>
      </c>
      <c r="H314" s="32">
        <f>H315+H322+H333</f>
        <v>186680</v>
      </c>
      <c r="I314" s="18"/>
      <c r="J314" s="23"/>
      <c r="K314" s="24"/>
      <c r="L314" s="23"/>
    </row>
    <row r="315" s="2" customFormat="1" ht="14.25" spans="1:12">
      <c r="A315" s="23" t="str">
        <f>IF(D315="","",COUNTA($D$21:D315)&amp;"")</f>
        <v/>
      </c>
      <c r="B315" s="29" t="s">
        <v>17</v>
      </c>
      <c r="C315" s="15">
        <f>COUNTA(C316:C321)</f>
        <v>6</v>
      </c>
      <c r="D315" s="18"/>
      <c r="E315" s="23"/>
      <c r="F315" s="24"/>
      <c r="G315" s="32">
        <f>SUM(G316:G321)</f>
        <v>124607</v>
      </c>
      <c r="H315" s="32">
        <f>SUM(H316:H321)</f>
        <v>31500</v>
      </c>
      <c r="I315" s="18"/>
      <c r="J315" s="23"/>
      <c r="K315" s="24"/>
      <c r="L315" s="23"/>
    </row>
    <row r="316" s="2" customFormat="1" ht="42.75" spans="1:12">
      <c r="A316" s="23" t="str">
        <f>IF(D316="","",COUNTA($D$21:D316)&amp;"")</f>
        <v>249</v>
      </c>
      <c r="B316" s="24" t="s">
        <v>824</v>
      </c>
      <c r="C316" s="18" t="s">
        <v>825</v>
      </c>
      <c r="D316" s="18" t="s">
        <v>49</v>
      </c>
      <c r="E316" s="23" t="s">
        <v>50</v>
      </c>
      <c r="F316" s="24" t="s">
        <v>826</v>
      </c>
      <c r="G316" s="25">
        <v>36027</v>
      </c>
      <c r="H316" s="26">
        <v>5000</v>
      </c>
      <c r="I316" s="18" t="s">
        <v>31</v>
      </c>
      <c r="J316" s="23" t="s">
        <v>32</v>
      </c>
      <c r="K316" s="24" t="s">
        <v>33</v>
      </c>
      <c r="L316" s="23"/>
    </row>
    <row r="317" s="2" customFormat="1" ht="42.75" spans="1:12">
      <c r="A317" s="23" t="str">
        <f>IF(D317="","",COUNTA($D$21:D317)&amp;"")</f>
        <v>250</v>
      </c>
      <c r="B317" s="24" t="s">
        <v>827</v>
      </c>
      <c r="C317" s="18" t="s">
        <v>828</v>
      </c>
      <c r="D317" s="18" t="s">
        <v>49</v>
      </c>
      <c r="E317" s="23" t="s">
        <v>50</v>
      </c>
      <c r="F317" s="24" t="s">
        <v>829</v>
      </c>
      <c r="G317" s="25">
        <v>26000</v>
      </c>
      <c r="H317" s="26">
        <v>5000</v>
      </c>
      <c r="I317" s="18" t="s">
        <v>31</v>
      </c>
      <c r="J317" s="23" t="s">
        <v>32</v>
      </c>
      <c r="K317" s="24" t="s">
        <v>33</v>
      </c>
      <c r="L317" s="23"/>
    </row>
    <row r="318" s="2" customFormat="1" ht="28.5" spans="1:12">
      <c r="A318" s="23" t="str">
        <f>IF(D318="","",COUNTA($D$21:D318)&amp;"")</f>
        <v>251</v>
      </c>
      <c r="B318" s="24" t="s">
        <v>830</v>
      </c>
      <c r="C318" s="18" t="s">
        <v>831</v>
      </c>
      <c r="D318" s="18" t="s">
        <v>49</v>
      </c>
      <c r="E318" s="23" t="s">
        <v>50</v>
      </c>
      <c r="F318" s="24" t="s">
        <v>832</v>
      </c>
      <c r="G318" s="26">
        <v>15000</v>
      </c>
      <c r="H318" s="26">
        <v>6000</v>
      </c>
      <c r="I318" s="18" t="s">
        <v>31</v>
      </c>
      <c r="J318" s="23" t="s">
        <v>32</v>
      </c>
      <c r="K318" s="24" t="s">
        <v>33</v>
      </c>
      <c r="L318" s="23"/>
    </row>
    <row r="319" s="2" customFormat="1" ht="28.5" spans="1:12">
      <c r="A319" s="23" t="str">
        <f>IF(D319="","",COUNTA($D$21:D319)&amp;"")</f>
        <v>252</v>
      </c>
      <c r="B319" s="24" t="s">
        <v>833</v>
      </c>
      <c r="C319" s="18" t="s">
        <v>834</v>
      </c>
      <c r="D319" s="18" t="s">
        <v>188</v>
      </c>
      <c r="E319" s="23" t="s">
        <v>189</v>
      </c>
      <c r="F319" s="24" t="s">
        <v>835</v>
      </c>
      <c r="G319" s="25">
        <v>12500</v>
      </c>
      <c r="H319" s="26">
        <v>5000</v>
      </c>
      <c r="I319" s="18" t="s">
        <v>31</v>
      </c>
      <c r="J319" s="23" t="s">
        <v>64</v>
      </c>
      <c r="K319" s="24" t="s">
        <v>33</v>
      </c>
      <c r="L319" s="23"/>
    </row>
    <row r="320" s="2" customFormat="1" ht="28.5" spans="1:12">
      <c r="A320" s="23" t="str">
        <f>IF(D320="","",COUNTA($D$21:D320)&amp;"")</f>
        <v>253</v>
      </c>
      <c r="B320" s="24" t="s">
        <v>836</v>
      </c>
      <c r="C320" s="18" t="s">
        <v>837</v>
      </c>
      <c r="D320" s="18" t="s">
        <v>188</v>
      </c>
      <c r="E320" s="23" t="s">
        <v>189</v>
      </c>
      <c r="F320" s="24" t="s">
        <v>838</v>
      </c>
      <c r="G320" s="25">
        <v>19310</v>
      </c>
      <c r="H320" s="26">
        <v>6000</v>
      </c>
      <c r="I320" s="18" t="s">
        <v>31</v>
      </c>
      <c r="J320" s="23" t="s">
        <v>64</v>
      </c>
      <c r="K320" s="24" t="s">
        <v>33</v>
      </c>
      <c r="L320" s="23"/>
    </row>
    <row r="321" s="2" customFormat="1" ht="42.75" spans="1:12">
      <c r="A321" s="23" t="str">
        <f>IF(D321="","",COUNTA($D$21:D321)&amp;"")</f>
        <v>254</v>
      </c>
      <c r="B321" s="24" t="s">
        <v>839</v>
      </c>
      <c r="C321" s="18" t="s">
        <v>840</v>
      </c>
      <c r="D321" s="18" t="s">
        <v>102</v>
      </c>
      <c r="E321" s="23" t="s">
        <v>55</v>
      </c>
      <c r="F321" s="24" t="s">
        <v>841</v>
      </c>
      <c r="G321" s="25">
        <v>15770</v>
      </c>
      <c r="H321" s="26">
        <v>4500</v>
      </c>
      <c r="I321" s="18" t="s">
        <v>31</v>
      </c>
      <c r="J321" s="23" t="s">
        <v>32</v>
      </c>
      <c r="K321" s="24" t="s">
        <v>33</v>
      </c>
      <c r="L321" s="23"/>
    </row>
    <row r="322" s="2" customFormat="1" ht="14.25" spans="1:12">
      <c r="A322" s="23" t="str">
        <f>IF(D322="","",COUNTA($D$21:D322)&amp;"")</f>
        <v/>
      </c>
      <c r="B322" s="29" t="s">
        <v>18</v>
      </c>
      <c r="C322" s="15">
        <f>COUNTA(C323:C332)</f>
        <v>10</v>
      </c>
      <c r="D322" s="18"/>
      <c r="E322" s="23"/>
      <c r="F322" s="24"/>
      <c r="G322" s="32">
        <f>SUM(G323:G332)</f>
        <v>594870</v>
      </c>
      <c r="H322" s="32">
        <f>SUM(H323:H332)</f>
        <v>105680</v>
      </c>
      <c r="I322" s="18"/>
      <c r="J322" s="23"/>
      <c r="K322" s="24"/>
      <c r="L322" s="23"/>
    </row>
    <row r="323" s="2" customFormat="1" ht="42.75" spans="1:12">
      <c r="A323" s="23" t="str">
        <f>IF(D323="","",COUNTA($D$21:D323)&amp;"")</f>
        <v>255</v>
      </c>
      <c r="B323" s="24" t="s">
        <v>842</v>
      </c>
      <c r="C323" s="18" t="s">
        <v>843</v>
      </c>
      <c r="D323" s="18" t="s">
        <v>844</v>
      </c>
      <c r="E323" s="23" t="s">
        <v>50</v>
      </c>
      <c r="F323" s="24" t="s">
        <v>845</v>
      </c>
      <c r="G323" s="25">
        <v>246900</v>
      </c>
      <c r="H323" s="26">
        <v>25000</v>
      </c>
      <c r="I323" s="18" t="s">
        <v>31</v>
      </c>
      <c r="J323" s="23" t="s">
        <v>70</v>
      </c>
      <c r="K323" s="24" t="s">
        <v>846</v>
      </c>
      <c r="L323" s="23"/>
    </row>
    <row r="324" s="2" customFormat="1" ht="57" spans="1:12">
      <c r="A324" s="23" t="str">
        <f>IF(D324="","",COUNTA($D$21:D324)&amp;"")</f>
        <v>256</v>
      </c>
      <c r="B324" s="24" t="s">
        <v>847</v>
      </c>
      <c r="C324" s="18" t="s">
        <v>848</v>
      </c>
      <c r="D324" s="18" t="s">
        <v>844</v>
      </c>
      <c r="E324" s="23" t="s">
        <v>50</v>
      </c>
      <c r="F324" s="24" t="s">
        <v>849</v>
      </c>
      <c r="G324" s="25">
        <v>100000</v>
      </c>
      <c r="H324" s="26">
        <v>45000</v>
      </c>
      <c r="I324" s="18" t="s">
        <v>31</v>
      </c>
      <c r="J324" s="23" t="s">
        <v>70</v>
      </c>
      <c r="K324" s="24" t="s">
        <v>850</v>
      </c>
      <c r="L324" s="23"/>
    </row>
    <row r="325" s="2" customFormat="1" ht="42.75" spans="1:12">
      <c r="A325" s="23" t="str">
        <f>IF(D325="","",COUNTA($D$21:D325)&amp;"")</f>
        <v>257</v>
      </c>
      <c r="B325" s="24" t="s">
        <v>851</v>
      </c>
      <c r="C325" s="18" t="s">
        <v>852</v>
      </c>
      <c r="D325" s="18" t="s">
        <v>844</v>
      </c>
      <c r="E325" s="23" t="s">
        <v>50</v>
      </c>
      <c r="F325" s="24" t="s">
        <v>853</v>
      </c>
      <c r="G325" s="25">
        <v>24800</v>
      </c>
      <c r="H325" s="26">
        <v>5000</v>
      </c>
      <c r="I325" s="18" t="s">
        <v>31</v>
      </c>
      <c r="J325" s="23" t="s">
        <v>70</v>
      </c>
      <c r="K325" s="24" t="s">
        <v>854</v>
      </c>
      <c r="L325" s="23"/>
    </row>
    <row r="326" s="2" customFormat="1" ht="42.75" spans="1:12">
      <c r="A326" s="23" t="str">
        <f>IF(D326="","",COUNTA($D$21:D326)&amp;"")</f>
        <v>258</v>
      </c>
      <c r="B326" s="24" t="s">
        <v>855</v>
      </c>
      <c r="C326" s="18" t="s">
        <v>852</v>
      </c>
      <c r="D326" s="18" t="s">
        <v>844</v>
      </c>
      <c r="E326" s="23" t="s">
        <v>50</v>
      </c>
      <c r="F326" s="24" t="s">
        <v>856</v>
      </c>
      <c r="G326" s="25">
        <v>102600</v>
      </c>
      <c r="H326" s="26">
        <v>3000</v>
      </c>
      <c r="I326" s="18" t="s">
        <v>31</v>
      </c>
      <c r="J326" s="23" t="s">
        <v>70</v>
      </c>
      <c r="K326" s="24" t="s">
        <v>857</v>
      </c>
      <c r="L326" s="23"/>
    </row>
    <row r="327" s="2" customFormat="1" ht="28.5" spans="1:12">
      <c r="A327" s="23" t="str">
        <f>IF(D327="","",COUNTA($D$21:D327)&amp;"")</f>
        <v>259</v>
      </c>
      <c r="B327" s="24" t="s">
        <v>858</v>
      </c>
      <c r="C327" s="18" t="s">
        <v>852</v>
      </c>
      <c r="D327" s="18" t="s">
        <v>844</v>
      </c>
      <c r="E327" s="23" t="s">
        <v>50</v>
      </c>
      <c r="F327" s="24" t="s">
        <v>859</v>
      </c>
      <c r="G327" s="25">
        <v>45000</v>
      </c>
      <c r="H327" s="26">
        <v>6000</v>
      </c>
      <c r="I327" s="18" t="s">
        <v>31</v>
      </c>
      <c r="J327" s="23" t="s">
        <v>70</v>
      </c>
      <c r="K327" s="24" t="s">
        <v>857</v>
      </c>
      <c r="L327" s="23"/>
    </row>
    <row r="328" s="2" customFormat="1" ht="57" spans="1:12">
      <c r="A328" s="23" t="str">
        <f>IF(D328="","",COUNTA($D$21:D328)&amp;"")</f>
        <v>260</v>
      </c>
      <c r="B328" s="24" t="s">
        <v>860</v>
      </c>
      <c r="C328" s="18" t="s">
        <v>861</v>
      </c>
      <c r="D328" s="18" t="s">
        <v>49</v>
      </c>
      <c r="E328" s="23" t="s">
        <v>50</v>
      </c>
      <c r="F328" s="24" t="s">
        <v>862</v>
      </c>
      <c r="G328" s="25">
        <v>25000</v>
      </c>
      <c r="H328" s="26">
        <v>3000</v>
      </c>
      <c r="I328" s="18" t="s">
        <v>31</v>
      </c>
      <c r="J328" s="23" t="s">
        <v>70</v>
      </c>
      <c r="K328" s="24" t="s">
        <v>173</v>
      </c>
      <c r="L328" s="23"/>
    </row>
    <row r="329" s="2" customFormat="1" ht="42.75" spans="1:12">
      <c r="A329" s="23" t="str">
        <f>IF(D329="","",COUNTA($D$21:D329)&amp;"")</f>
        <v>261</v>
      </c>
      <c r="B329" s="24" t="s">
        <v>863</v>
      </c>
      <c r="C329" s="18" t="s">
        <v>864</v>
      </c>
      <c r="D329" s="18" t="s">
        <v>188</v>
      </c>
      <c r="E329" s="23" t="s">
        <v>189</v>
      </c>
      <c r="F329" s="24" t="s">
        <v>865</v>
      </c>
      <c r="G329" s="25">
        <v>14980</v>
      </c>
      <c r="H329" s="26">
        <v>6180</v>
      </c>
      <c r="I329" s="18" t="s">
        <v>31</v>
      </c>
      <c r="J329" s="23" t="s">
        <v>70</v>
      </c>
      <c r="K329" s="24" t="s">
        <v>490</v>
      </c>
      <c r="L329" s="23"/>
    </row>
    <row r="330" s="2" customFormat="1" ht="28.5" spans="1:12">
      <c r="A330" s="23" t="str">
        <f>IF(D330="","",COUNTA($D$21:D330)&amp;"")</f>
        <v>262</v>
      </c>
      <c r="B330" s="24" t="s">
        <v>866</v>
      </c>
      <c r="C330" s="18" t="s">
        <v>867</v>
      </c>
      <c r="D330" s="18" t="s">
        <v>868</v>
      </c>
      <c r="E330" s="23" t="s">
        <v>179</v>
      </c>
      <c r="F330" s="24" t="s">
        <v>869</v>
      </c>
      <c r="G330" s="25">
        <v>11310</v>
      </c>
      <c r="H330" s="26">
        <v>2000</v>
      </c>
      <c r="I330" s="18" t="s">
        <v>31</v>
      </c>
      <c r="J330" s="23" t="s">
        <v>70</v>
      </c>
      <c r="K330" s="24" t="s">
        <v>173</v>
      </c>
      <c r="L330" s="23"/>
    </row>
    <row r="331" s="2" customFormat="1" ht="28.5" spans="1:12">
      <c r="A331" s="23" t="str">
        <f>IF(D331="","",COUNTA($D$21:D331)&amp;"")</f>
        <v>263</v>
      </c>
      <c r="B331" s="24" t="s">
        <v>870</v>
      </c>
      <c r="C331" s="18" t="s">
        <v>871</v>
      </c>
      <c r="D331" s="18" t="s">
        <v>705</v>
      </c>
      <c r="E331" s="23" t="s">
        <v>179</v>
      </c>
      <c r="F331" s="24" t="s">
        <v>872</v>
      </c>
      <c r="G331" s="25">
        <v>14280</v>
      </c>
      <c r="H331" s="26">
        <v>8000</v>
      </c>
      <c r="I331" s="18" t="s">
        <v>31</v>
      </c>
      <c r="J331" s="23" t="s">
        <v>115</v>
      </c>
      <c r="K331" s="24" t="s">
        <v>173</v>
      </c>
      <c r="L331" s="23"/>
    </row>
    <row r="332" s="2" customFormat="1" ht="28.5" spans="1:12">
      <c r="A332" s="23" t="str">
        <f>IF(D332="","",COUNTA($D$21:D332)&amp;"")</f>
        <v>264</v>
      </c>
      <c r="B332" s="24" t="s">
        <v>873</v>
      </c>
      <c r="C332" s="18" t="s">
        <v>874</v>
      </c>
      <c r="D332" s="18" t="s">
        <v>219</v>
      </c>
      <c r="E332" s="23" t="s">
        <v>159</v>
      </c>
      <c r="F332" s="24" t="s">
        <v>875</v>
      </c>
      <c r="G332" s="25">
        <v>10000</v>
      </c>
      <c r="H332" s="26">
        <v>2500</v>
      </c>
      <c r="I332" s="18" t="s">
        <v>31</v>
      </c>
      <c r="J332" s="23" t="s">
        <v>109</v>
      </c>
      <c r="K332" s="24" t="s">
        <v>876</v>
      </c>
      <c r="L332" s="23"/>
    </row>
    <row r="333" s="2" customFormat="1" ht="14.25" spans="1:12">
      <c r="A333" s="23" t="str">
        <f>IF(D333="","",COUNTA($D$21:D333)&amp;"")</f>
        <v/>
      </c>
      <c r="B333" s="29" t="s">
        <v>19</v>
      </c>
      <c r="C333" s="15">
        <f>COUNTA(C334:C339)</f>
        <v>6</v>
      </c>
      <c r="D333" s="18"/>
      <c r="E333" s="23"/>
      <c r="F333" s="24"/>
      <c r="G333" s="32">
        <f>SUM(G334:G343)</f>
        <v>211062</v>
      </c>
      <c r="H333" s="32">
        <f>SUM(H334:H343)</f>
        <v>49500</v>
      </c>
      <c r="I333" s="18"/>
      <c r="J333" s="23"/>
      <c r="K333" s="24"/>
      <c r="L333" s="23"/>
    </row>
    <row r="334" s="2" customFormat="1" ht="28.5" spans="1:12">
      <c r="A334" s="23" t="str">
        <f>IF(D334="","",COUNTA($D$21:D334)&amp;"")</f>
        <v>265</v>
      </c>
      <c r="B334" s="24" t="s">
        <v>877</v>
      </c>
      <c r="C334" s="18" t="s">
        <v>852</v>
      </c>
      <c r="D334" s="18" t="s">
        <v>844</v>
      </c>
      <c r="E334" s="23" t="s">
        <v>50</v>
      </c>
      <c r="F334" s="24" t="s">
        <v>878</v>
      </c>
      <c r="G334" s="25">
        <v>39800</v>
      </c>
      <c r="H334" s="26">
        <v>2000</v>
      </c>
      <c r="I334" s="18" t="s">
        <v>31</v>
      </c>
      <c r="J334" s="23" t="s">
        <v>144</v>
      </c>
      <c r="K334" s="24" t="s">
        <v>490</v>
      </c>
      <c r="L334" s="23"/>
    </row>
    <row r="335" s="2" customFormat="1" ht="28.5" spans="1:12">
      <c r="A335" s="23" t="str">
        <f>IF(D335="","",COUNTA($D$21:D335)&amp;"")</f>
        <v>266</v>
      </c>
      <c r="B335" s="24" t="s">
        <v>879</v>
      </c>
      <c r="C335" s="18" t="s">
        <v>852</v>
      </c>
      <c r="D335" s="18" t="s">
        <v>844</v>
      </c>
      <c r="E335" s="23" t="s">
        <v>50</v>
      </c>
      <c r="F335" s="24" t="s">
        <v>880</v>
      </c>
      <c r="G335" s="25">
        <v>30827</v>
      </c>
      <c r="H335" s="26">
        <v>1500</v>
      </c>
      <c r="I335" s="18" t="s">
        <v>31</v>
      </c>
      <c r="J335" s="23" t="s">
        <v>144</v>
      </c>
      <c r="K335" s="24" t="s">
        <v>490</v>
      </c>
      <c r="L335" s="23"/>
    </row>
    <row r="336" s="2" customFormat="1" ht="28.5" spans="1:12">
      <c r="A336" s="23" t="str">
        <f>IF(D336="","",COUNTA($D$21:D336)&amp;"")</f>
        <v>267</v>
      </c>
      <c r="B336" s="24" t="s">
        <v>881</v>
      </c>
      <c r="C336" s="18" t="s">
        <v>882</v>
      </c>
      <c r="D336" s="18" t="s">
        <v>883</v>
      </c>
      <c r="E336" s="23" t="s">
        <v>189</v>
      </c>
      <c r="F336" s="24" t="s">
        <v>884</v>
      </c>
      <c r="G336" s="25">
        <v>28295</v>
      </c>
      <c r="H336" s="26">
        <v>5000</v>
      </c>
      <c r="I336" s="18" t="s">
        <v>31</v>
      </c>
      <c r="J336" s="23" t="s">
        <v>144</v>
      </c>
      <c r="K336" s="24" t="s">
        <v>490</v>
      </c>
      <c r="L336" s="23"/>
    </row>
    <row r="337" s="2" customFormat="1" ht="28.5" spans="1:12">
      <c r="A337" s="23" t="str">
        <f>IF(D337="","",COUNTA($D$21:D337)&amp;"")</f>
        <v>268</v>
      </c>
      <c r="B337" s="24" t="s">
        <v>885</v>
      </c>
      <c r="C337" s="18" t="s">
        <v>886</v>
      </c>
      <c r="D337" s="18" t="s">
        <v>887</v>
      </c>
      <c r="E337" s="23" t="s">
        <v>159</v>
      </c>
      <c r="F337" s="24" t="s">
        <v>888</v>
      </c>
      <c r="G337" s="25">
        <v>19140</v>
      </c>
      <c r="H337" s="26">
        <v>3000</v>
      </c>
      <c r="I337" s="18" t="s">
        <v>31</v>
      </c>
      <c r="J337" s="23" t="s">
        <v>131</v>
      </c>
      <c r="K337" s="24" t="s">
        <v>490</v>
      </c>
      <c r="L337" s="23"/>
    </row>
    <row r="338" s="2" customFormat="1" ht="28.5" spans="1:12">
      <c r="A338" s="23" t="str">
        <f>IF(D338="","",COUNTA($D$21:D338)&amp;"")</f>
        <v>269</v>
      </c>
      <c r="B338" s="24" t="s">
        <v>889</v>
      </c>
      <c r="C338" s="18" t="s">
        <v>890</v>
      </c>
      <c r="D338" s="18" t="s">
        <v>500</v>
      </c>
      <c r="E338" s="23" t="s">
        <v>205</v>
      </c>
      <c r="F338" s="24" t="s">
        <v>891</v>
      </c>
      <c r="G338" s="25">
        <v>15000</v>
      </c>
      <c r="H338" s="26">
        <v>3000</v>
      </c>
      <c r="I338" s="18" t="s">
        <v>31</v>
      </c>
      <c r="J338" s="23" t="s">
        <v>36</v>
      </c>
      <c r="K338" s="24" t="s">
        <v>490</v>
      </c>
      <c r="L338" s="23"/>
    </row>
    <row r="339" s="2" customFormat="1" ht="28.5" spans="1:12">
      <c r="A339" s="23" t="str">
        <f>IF(D339="","",COUNTA($D$21:D339)&amp;"")</f>
        <v>270</v>
      </c>
      <c r="B339" s="24" t="s">
        <v>892</v>
      </c>
      <c r="C339" s="18" t="s">
        <v>893</v>
      </c>
      <c r="D339" s="18" t="s">
        <v>188</v>
      </c>
      <c r="E339" s="23" t="s">
        <v>189</v>
      </c>
      <c r="F339" s="24" t="s">
        <v>894</v>
      </c>
      <c r="G339" s="25">
        <v>15000</v>
      </c>
      <c r="H339" s="26">
        <v>5000</v>
      </c>
      <c r="I339" s="18" t="s">
        <v>31</v>
      </c>
      <c r="J339" s="23" t="s">
        <v>36</v>
      </c>
      <c r="K339" s="24" t="s">
        <v>490</v>
      </c>
      <c r="L339" s="23"/>
    </row>
    <row r="340" s="4" customFormat="1" ht="14.25" spans="1:12">
      <c r="A340" s="23" t="str">
        <f>IF(D340="","",COUNTA($D$21:D340)&amp;"")</f>
        <v/>
      </c>
      <c r="B340" s="21" t="s">
        <v>895</v>
      </c>
      <c r="C340" s="15">
        <f>C341</f>
        <v>2</v>
      </c>
      <c r="D340" s="15"/>
      <c r="E340" s="30"/>
      <c r="F340" s="29"/>
      <c r="G340" s="32">
        <f>G341</f>
        <v>21000</v>
      </c>
      <c r="H340" s="32">
        <f>H341</f>
        <v>10000</v>
      </c>
      <c r="I340" s="15"/>
      <c r="J340" s="30"/>
      <c r="K340" s="29"/>
      <c r="L340" s="30"/>
    </row>
    <row r="341" s="4" customFormat="1" ht="14.25" spans="1:12">
      <c r="A341" s="23" t="str">
        <f>IF(D341="","",COUNTA($D$21:D341)&amp;"")</f>
        <v/>
      </c>
      <c r="B341" s="21" t="s">
        <v>19</v>
      </c>
      <c r="C341" s="15">
        <f>COUNTA(C342:C343)</f>
        <v>2</v>
      </c>
      <c r="D341" s="15"/>
      <c r="E341" s="30"/>
      <c r="F341" s="29"/>
      <c r="G341" s="32">
        <f>SUM(G342:G343)</f>
        <v>21000</v>
      </c>
      <c r="H341" s="32">
        <f>SUM(H342:H343)</f>
        <v>10000</v>
      </c>
      <c r="I341" s="15"/>
      <c r="J341" s="30"/>
      <c r="K341" s="29"/>
      <c r="L341" s="30"/>
    </row>
    <row r="342" s="2" customFormat="1" ht="28.5" spans="1:12">
      <c r="A342" s="23" t="str">
        <f>IF(D342="","",COUNTA($D$21:D342)&amp;"")</f>
        <v>271</v>
      </c>
      <c r="B342" s="24" t="s">
        <v>896</v>
      </c>
      <c r="C342" s="18" t="s">
        <v>897</v>
      </c>
      <c r="D342" s="18" t="s">
        <v>134</v>
      </c>
      <c r="E342" s="23" t="s">
        <v>135</v>
      </c>
      <c r="F342" s="24" t="s">
        <v>898</v>
      </c>
      <c r="G342" s="25">
        <v>11000</v>
      </c>
      <c r="H342" s="26">
        <v>6000</v>
      </c>
      <c r="I342" s="18" t="s">
        <v>31</v>
      </c>
      <c r="J342" s="23" t="s">
        <v>144</v>
      </c>
      <c r="K342" s="24" t="s">
        <v>899</v>
      </c>
      <c r="L342" s="23"/>
    </row>
    <row r="343" s="2" customFormat="1" ht="28.5" spans="1:12">
      <c r="A343" s="23" t="str">
        <f>IF(D343="","",COUNTA($D$21:D343)&amp;"")</f>
        <v>272</v>
      </c>
      <c r="B343" s="24" t="s">
        <v>900</v>
      </c>
      <c r="C343" s="18" t="s">
        <v>901</v>
      </c>
      <c r="D343" s="18" t="s">
        <v>902</v>
      </c>
      <c r="E343" s="23" t="s">
        <v>205</v>
      </c>
      <c r="F343" s="24" t="s">
        <v>903</v>
      </c>
      <c r="G343" s="25">
        <v>10000</v>
      </c>
      <c r="H343" s="26">
        <v>4000</v>
      </c>
      <c r="I343" s="18" t="s">
        <v>31</v>
      </c>
      <c r="J343" s="23" t="s">
        <v>144</v>
      </c>
      <c r="K343" s="24" t="s">
        <v>490</v>
      </c>
      <c r="L343" s="23"/>
    </row>
    <row r="344" s="4" customFormat="1" ht="14.25" spans="1:12">
      <c r="A344" s="23" t="str">
        <f>IF(D344="","",COUNTA($D$21:D344)&amp;"")</f>
        <v/>
      </c>
      <c r="B344" s="21" t="s">
        <v>904</v>
      </c>
      <c r="C344" s="15">
        <f>C345+C350+C353</f>
        <v>7</v>
      </c>
      <c r="D344" s="15"/>
      <c r="E344" s="30"/>
      <c r="F344" s="29"/>
      <c r="G344" s="32">
        <f>G345+G350+G353</f>
        <v>164770</v>
      </c>
      <c r="H344" s="32">
        <f>H345+H350+H353</f>
        <v>48800</v>
      </c>
      <c r="I344" s="15"/>
      <c r="J344" s="30"/>
      <c r="K344" s="29"/>
      <c r="L344" s="30"/>
    </row>
    <row r="345" s="4" customFormat="1" ht="14.25" spans="1:12">
      <c r="A345" s="23" t="str">
        <f>IF(D345="","",COUNTA($D$21:D345)&amp;"")</f>
        <v/>
      </c>
      <c r="B345" s="21" t="s">
        <v>17</v>
      </c>
      <c r="C345" s="15">
        <f>COUNTA(C346:C349)</f>
        <v>4</v>
      </c>
      <c r="D345" s="15"/>
      <c r="E345" s="30"/>
      <c r="F345" s="29"/>
      <c r="G345" s="32">
        <f>SUM(G346:G349)</f>
        <v>126000</v>
      </c>
      <c r="H345" s="32">
        <f>SUM(H346:H349)</f>
        <v>33000</v>
      </c>
      <c r="I345" s="15"/>
      <c r="J345" s="30"/>
      <c r="K345" s="29"/>
      <c r="L345" s="30"/>
    </row>
    <row r="346" s="2" customFormat="1" ht="14.25" spans="1:12">
      <c r="A346" s="23" t="str">
        <f>IF(D346="","",COUNTA($D$21:D346)&amp;"")</f>
        <v>273</v>
      </c>
      <c r="B346" s="24" t="s">
        <v>905</v>
      </c>
      <c r="C346" s="18" t="s">
        <v>906</v>
      </c>
      <c r="D346" s="18" t="s">
        <v>705</v>
      </c>
      <c r="E346" s="23" t="s">
        <v>179</v>
      </c>
      <c r="F346" s="24" t="s">
        <v>907</v>
      </c>
      <c r="G346" s="25">
        <v>10000</v>
      </c>
      <c r="H346" s="26">
        <v>8000</v>
      </c>
      <c r="I346" s="18" t="s">
        <v>31</v>
      </c>
      <c r="J346" s="23" t="s">
        <v>64</v>
      </c>
      <c r="K346" s="24" t="s">
        <v>33</v>
      </c>
      <c r="L346" s="23"/>
    </row>
    <row r="347" s="2" customFormat="1" ht="14.25" spans="1:12">
      <c r="A347" s="23" t="str">
        <f>IF(D347="","",COUNTA($D$21:D347)&amp;"")</f>
        <v>274</v>
      </c>
      <c r="B347" s="24" t="s">
        <v>908</v>
      </c>
      <c r="C347" s="18" t="s">
        <v>909</v>
      </c>
      <c r="D347" s="18" t="s">
        <v>705</v>
      </c>
      <c r="E347" s="23" t="s">
        <v>179</v>
      </c>
      <c r="F347" s="24" t="s">
        <v>910</v>
      </c>
      <c r="G347" s="25">
        <v>20000</v>
      </c>
      <c r="H347" s="26">
        <v>10000</v>
      </c>
      <c r="I347" s="18" t="s">
        <v>31</v>
      </c>
      <c r="J347" s="23" t="s">
        <v>64</v>
      </c>
      <c r="K347" s="24" t="s">
        <v>33</v>
      </c>
      <c r="L347" s="23"/>
    </row>
    <row r="348" s="2" customFormat="1" ht="57" spans="1:12">
      <c r="A348" s="23" t="str">
        <f>IF(D348="","",COUNTA($D$21:D348)&amp;"")</f>
        <v>275</v>
      </c>
      <c r="B348" s="24" t="s">
        <v>911</v>
      </c>
      <c r="C348" s="18" t="s">
        <v>912</v>
      </c>
      <c r="D348" s="18" t="s">
        <v>705</v>
      </c>
      <c r="E348" s="23" t="s">
        <v>179</v>
      </c>
      <c r="F348" s="24" t="s">
        <v>913</v>
      </c>
      <c r="G348" s="25">
        <v>36000</v>
      </c>
      <c r="H348" s="26">
        <v>5000</v>
      </c>
      <c r="I348" s="18" t="s">
        <v>31</v>
      </c>
      <c r="J348" s="23" t="s">
        <v>914</v>
      </c>
      <c r="K348" s="24" t="s">
        <v>915</v>
      </c>
      <c r="L348" s="23"/>
    </row>
    <row r="349" s="2" customFormat="1" ht="28.5" spans="1:12">
      <c r="A349" s="23" t="str">
        <f>IF(D349="","",COUNTA($D$21:D349)&amp;"")</f>
        <v>276</v>
      </c>
      <c r="B349" s="24" t="s">
        <v>916</v>
      </c>
      <c r="C349" s="18" t="s">
        <v>912</v>
      </c>
      <c r="D349" s="18" t="s">
        <v>705</v>
      </c>
      <c r="E349" s="23" t="s">
        <v>179</v>
      </c>
      <c r="F349" s="24" t="s">
        <v>917</v>
      </c>
      <c r="G349" s="25">
        <v>60000</v>
      </c>
      <c r="H349" s="26">
        <v>10000</v>
      </c>
      <c r="I349" s="18" t="s">
        <v>31</v>
      </c>
      <c r="J349" s="23" t="s">
        <v>914</v>
      </c>
      <c r="K349" s="24" t="s">
        <v>915</v>
      </c>
      <c r="L349" s="23"/>
    </row>
    <row r="350" s="4" customFormat="1" ht="14.25" spans="1:12">
      <c r="A350" s="23" t="str">
        <f>IF(D350="","",COUNTA($D$21:D350)&amp;"")</f>
        <v/>
      </c>
      <c r="B350" s="21" t="s">
        <v>18</v>
      </c>
      <c r="C350" s="15">
        <f>COUNTA(C351:C352)</f>
        <v>2</v>
      </c>
      <c r="D350" s="15"/>
      <c r="E350" s="30"/>
      <c r="F350" s="29"/>
      <c r="G350" s="32">
        <f>SUM(G351:G352)</f>
        <v>27700</v>
      </c>
      <c r="H350" s="32">
        <f>SUM(H351:H352)</f>
        <v>8500</v>
      </c>
      <c r="I350" s="15"/>
      <c r="J350" s="30"/>
      <c r="K350" s="29"/>
      <c r="L350" s="30"/>
    </row>
    <row r="351" s="2" customFormat="1" ht="71.25" spans="1:12">
      <c r="A351" s="23" t="str">
        <f>IF(D351="","",COUNTA($D$21:D351)&amp;"")</f>
        <v>277</v>
      </c>
      <c r="B351" s="24" t="s">
        <v>918</v>
      </c>
      <c r="C351" s="18" t="s">
        <v>912</v>
      </c>
      <c r="D351" s="18" t="s">
        <v>868</v>
      </c>
      <c r="E351" s="23" t="s">
        <v>179</v>
      </c>
      <c r="F351" s="24" t="s">
        <v>919</v>
      </c>
      <c r="G351" s="25">
        <v>13700</v>
      </c>
      <c r="H351" s="26">
        <v>4000</v>
      </c>
      <c r="I351" s="18" t="s">
        <v>31</v>
      </c>
      <c r="J351" s="23" t="s">
        <v>70</v>
      </c>
      <c r="K351" s="24" t="s">
        <v>920</v>
      </c>
      <c r="L351" s="23"/>
    </row>
    <row r="352" s="2" customFormat="1" ht="85.5" spans="1:12">
      <c r="A352" s="23" t="str">
        <f>IF(D352="","",COUNTA($D$21:D352)&amp;"")</f>
        <v>278</v>
      </c>
      <c r="B352" s="24" t="s">
        <v>921</v>
      </c>
      <c r="C352" s="18" t="s">
        <v>922</v>
      </c>
      <c r="D352" s="18" t="s">
        <v>868</v>
      </c>
      <c r="E352" s="23" t="s">
        <v>55</v>
      </c>
      <c r="F352" s="24" t="s">
        <v>923</v>
      </c>
      <c r="G352" s="25">
        <v>14000</v>
      </c>
      <c r="H352" s="26">
        <v>4500</v>
      </c>
      <c r="I352" s="18" t="s">
        <v>31</v>
      </c>
      <c r="J352" s="23" t="s">
        <v>70</v>
      </c>
      <c r="K352" s="24" t="s">
        <v>924</v>
      </c>
      <c r="L352" s="23"/>
    </row>
    <row r="353" s="4" customFormat="1" ht="14.25" spans="1:12">
      <c r="A353" s="23" t="str">
        <f>IF(D353="","",COUNTA($D$21:D353)&amp;"")</f>
        <v/>
      </c>
      <c r="B353" s="21" t="s">
        <v>19</v>
      </c>
      <c r="C353" s="15">
        <f>COUNTA(C354)</f>
        <v>1</v>
      </c>
      <c r="D353" s="15"/>
      <c r="E353" s="30"/>
      <c r="F353" s="29"/>
      <c r="G353" s="32">
        <f>SUM(G354)</f>
        <v>11070</v>
      </c>
      <c r="H353" s="32">
        <f>SUM(H354)</f>
        <v>7300</v>
      </c>
      <c r="I353" s="15"/>
      <c r="J353" s="30"/>
      <c r="K353" s="29"/>
      <c r="L353" s="30"/>
    </row>
    <row r="354" s="2" customFormat="1" ht="42.75" spans="1:12">
      <c r="A354" s="23" t="str">
        <f>IF(D354="","",COUNTA($D$21:D354)&amp;"")</f>
        <v>279</v>
      </c>
      <c r="B354" s="24" t="s">
        <v>925</v>
      </c>
      <c r="C354" s="18" t="s">
        <v>926</v>
      </c>
      <c r="D354" s="18" t="s">
        <v>188</v>
      </c>
      <c r="E354" s="23" t="s">
        <v>189</v>
      </c>
      <c r="F354" s="24" t="s">
        <v>927</v>
      </c>
      <c r="G354" s="25">
        <v>11070</v>
      </c>
      <c r="H354" s="26">
        <v>7300</v>
      </c>
      <c r="I354" s="18" t="s">
        <v>31</v>
      </c>
      <c r="J354" s="23" t="s">
        <v>144</v>
      </c>
      <c r="K354" s="24" t="s">
        <v>928</v>
      </c>
      <c r="L354" s="23"/>
    </row>
    <row r="355" s="4" customFormat="1" ht="14.25" spans="1:12">
      <c r="A355" s="23" t="str">
        <f>IF(D355="","",COUNTA($D$21:D355)&amp;"")</f>
        <v/>
      </c>
      <c r="B355" s="21" t="s">
        <v>929</v>
      </c>
      <c r="C355" s="15">
        <f>C356</f>
        <v>1</v>
      </c>
      <c r="D355" s="15"/>
      <c r="E355" s="30"/>
      <c r="F355" s="29"/>
      <c r="G355" s="32">
        <f>G356</f>
        <v>10808</v>
      </c>
      <c r="H355" s="32">
        <f>H356</f>
        <v>5000</v>
      </c>
      <c r="I355" s="15"/>
      <c r="J355" s="30"/>
      <c r="K355" s="29"/>
      <c r="L355" s="30"/>
    </row>
    <row r="356" s="4" customFormat="1" ht="14.25" spans="1:12">
      <c r="A356" s="23" t="str">
        <f>IF(D356="","",COUNTA($D$21:D356)&amp;"")</f>
        <v/>
      </c>
      <c r="B356" s="21" t="s">
        <v>19</v>
      </c>
      <c r="C356" s="15">
        <f>COUNTA(C357)</f>
        <v>1</v>
      </c>
      <c r="D356" s="15"/>
      <c r="E356" s="30"/>
      <c r="F356" s="29"/>
      <c r="G356" s="32">
        <f>SUM(G357)</f>
        <v>10808</v>
      </c>
      <c r="H356" s="32">
        <f>SUM(H357)</f>
        <v>5000</v>
      </c>
      <c r="I356" s="15"/>
      <c r="J356" s="30"/>
      <c r="K356" s="29"/>
      <c r="L356" s="30"/>
    </row>
    <row r="357" s="2" customFormat="1" ht="42.75" spans="1:12">
      <c r="A357" s="23" t="str">
        <f>IF(D357="","",COUNTA($D$21:D357)&amp;"")</f>
        <v>280</v>
      </c>
      <c r="B357" s="24" t="s">
        <v>930</v>
      </c>
      <c r="C357" s="18" t="s">
        <v>931</v>
      </c>
      <c r="D357" s="18" t="s">
        <v>134</v>
      </c>
      <c r="E357" s="23" t="s">
        <v>135</v>
      </c>
      <c r="F357" s="24" t="s">
        <v>932</v>
      </c>
      <c r="G357" s="25">
        <v>10808</v>
      </c>
      <c r="H357" s="26">
        <v>5000</v>
      </c>
      <c r="I357" s="18" t="s">
        <v>31</v>
      </c>
      <c r="J357" s="23" t="s">
        <v>144</v>
      </c>
      <c r="K357" s="24" t="s">
        <v>490</v>
      </c>
      <c r="L357" s="23"/>
    </row>
    <row r="358" s="4" customFormat="1" ht="14.25" spans="1:12">
      <c r="A358" s="23" t="str">
        <f>IF(D358="","",COUNTA($D$21:D358)&amp;"")</f>
        <v/>
      </c>
      <c r="B358" s="21" t="s">
        <v>933</v>
      </c>
      <c r="C358" s="15">
        <f>C359+C369+C378</f>
        <v>20</v>
      </c>
      <c r="D358" s="15"/>
      <c r="E358" s="30"/>
      <c r="F358" s="29"/>
      <c r="G358" s="32">
        <f>G359+G369+G378</f>
        <v>1140858</v>
      </c>
      <c r="H358" s="32">
        <f>H359+H369+H378</f>
        <v>251097</v>
      </c>
      <c r="I358" s="15"/>
      <c r="J358" s="30"/>
      <c r="K358" s="29"/>
      <c r="L358" s="30"/>
    </row>
    <row r="359" s="4" customFormat="1" ht="14.25" spans="1:12">
      <c r="A359" s="23" t="str">
        <f>IF(D359="","",COUNTA($D$21:D359)&amp;"")</f>
        <v/>
      </c>
      <c r="B359" s="21" t="s">
        <v>17</v>
      </c>
      <c r="C359" s="15">
        <f>COUNTA(C360:C368)</f>
        <v>9</v>
      </c>
      <c r="D359" s="15"/>
      <c r="E359" s="30"/>
      <c r="F359" s="29"/>
      <c r="G359" s="32">
        <f>SUM(G360:G368)</f>
        <v>309489</v>
      </c>
      <c r="H359" s="32">
        <f>SUM(H360:H368)</f>
        <v>112000</v>
      </c>
      <c r="I359" s="15"/>
      <c r="J359" s="30"/>
      <c r="K359" s="29"/>
      <c r="L359" s="30"/>
    </row>
    <row r="360" s="2" customFormat="1" ht="42.75" spans="1:12">
      <c r="A360" s="23" t="str">
        <f>IF(D360="","",COUNTA($D$21:D360)&amp;"")</f>
        <v>281</v>
      </c>
      <c r="B360" s="24" t="s">
        <v>934</v>
      </c>
      <c r="C360" s="18" t="s">
        <v>935</v>
      </c>
      <c r="D360" s="18" t="s">
        <v>188</v>
      </c>
      <c r="E360" s="23" t="s">
        <v>189</v>
      </c>
      <c r="F360" s="24" t="s">
        <v>936</v>
      </c>
      <c r="G360" s="25">
        <v>80000</v>
      </c>
      <c r="H360" s="26">
        <v>40000</v>
      </c>
      <c r="I360" s="18" t="s">
        <v>31</v>
      </c>
      <c r="J360" s="23" t="s">
        <v>64</v>
      </c>
      <c r="K360" s="24" t="s">
        <v>33</v>
      </c>
      <c r="L360" s="23"/>
    </row>
    <row r="361" s="2" customFormat="1" ht="42.75" spans="1:12">
      <c r="A361" s="23" t="str">
        <f>IF(D361="","",COUNTA($D$21:D361)&amp;"")</f>
        <v>282</v>
      </c>
      <c r="B361" s="24" t="s">
        <v>937</v>
      </c>
      <c r="C361" s="18" t="s">
        <v>938</v>
      </c>
      <c r="D361" s="18" t="s">
        <v>188</v>
      </c>
      <c r="E361" s="23" t="s">
        <v>209</v>
      </c>
      <c r="F361" s="24" t="s">
        <v>939</v>
      </c>
      <c r="G361" s="25">
        <v>20000</v>
      </c>
      <c r="H361" s="26">
        <v>2000</v>
      </c>
      <c r="I361" s="18" t="s">
        <v>31</v>
      </c>
      <c r="J361" s="23" t="s">
        <v>32</v>
      </c>
      <c r="K361" s="24" t="s">
        <v>33</v>
      </c>
      <c r="L361" s="23"/>
    </row>
    <row r="362" s="2" customFormat="1" ht="42.75" spans="1:12">
      <c r="A362" s="23" t="str">
        <f>IF(D362="","",COUNTA($D$21:D362)&amp;"")</f>
        <v>283</v>
      </c>
      <c r="B362" s="24" t="s">
        <v>940</v>
      </c>
      <c r="C362" s="18" t="s">
        <v>941</v>
      </c>
      <c r="D362" s="18" t="s">
        <v>188</v>
      </c>
      <c r="E362" s="23" t="s">
        <v>209</v>
      </c>
      <c r="F362" s="24" t="s">
        <v>942</v>
      </c>
      <c r="G362" s="25">
        <v>15000</v>
      </c>
      <c r="H362" s="26">
        <v>3000</v>
      </c>
      <c r="I362" s="18" t="s">
        <v>31</v>
      </c>
      <c r="J362" s="23" t="s">
        <v>32</v>
      </c>
      <c r="K362" s="24" t="s">
        <v>33</v>
      </c>
      <c r="L362" s="23"/>
    </row>
    <row r="363" s="2" customFormat="1" ht="28.5" spans="1:12">
      <c r="A363" s="23" t="str">
        <f>IF(D363="","",COUNTA($D$21:D363)&amp;"")</f>
        <v>284</v>
      </c>
      <c r="B363" s="24" t="s">
        <v>943</v>
      </c>
      <c r="C363" s="18" t="s">
        <v>203</v>
      </c>
      <c r="D363" s="18" t="s">
        <v>208</v>
      </c>
      <c r="E363" s="23" t="s">
        <v>209</v>
      </c>
      <c r="F363" s="24" t="s">
        <v>944</v>
      </c>
      <c r="G363" s="25">
        <v>21489</v>
      </c>
      <c r="H363" s="26">
        <v>15000</v>
      </c>
      <c r="I363" s="18" t="s">
        <v>31</v>
      </c>
      <c r="J363" s="23" t="s">
        <v>64</v>
      </c>
      <c r="K363" s="24" t="s">
        <v>33</v>
      </c>
      <c r="L363" s="23"/>
    </row>
    <row r="364" s="2" customFormat="1" ht="28.5" spans="1:12">
      <c r="A364" s="23" t="str">
        <f>IF(D364="","",COUNTA($D$21:D364)&amp;"")</f>
        <v>285</v>
      </c>
      <c r="B364" s="24" t="s">
        <v>945</v>
      </c>
      <c r="C364" s="18" t="s">
        <v>946</v>
      </c>
      <c r="D364" s="18" t="s">
        <v>188</v>
      </c>
      <c r="E364" s="23" t="s">
        <v>209</v>
      </c>
      <c r="F364" s="24" t="s">
        <v>947</v>
      </c>
      <c r="G364" s="25">
        <v>37000</v>
      </c>
      <c r="H364" s="26">
        <v>15000</v>
      </c>
      <c r="I364" s="18" t="s">
        <v>31</v>
      </c>
      <c r="J364" s="23" t="s">
        <v>64</v>
      </c>
      <c r="K364" s="24" t="s">
        <v>948</v>
      </c>
      <c r="L364" s="23"/>
    </row>
    <row r="365" s="2" customFormat="1" ht="28.5" spans="1:12">
      <c r="A365" s="23" t="str">
        <f>IF(D365="","",COUNTA($D$21:D365)&amp;"")</f>
        <v>286</v>
      </c>
      <c r="B365" s="24" t="s">
        <v>949</v>
      </c>
      <c r="C365" s="18" t="s">
        <v>950</v>
      </c>
      <c r="D365" s="18" t="s">
        <v>500</v>
      </c>
      <c r="E365" s="23" t="s">
        <v>205</v>
      </c>
      <c r="F365" s="24" t="s">
        <v>951</v>
      </c>
      <c r="G365" s="25">
        <v>30000</v>
      </c>
      <c r="H365" s="26">
        <v>5000</v>
      </c>
      <c r="I365" s="18" t="s">
        <v>31</v>
      </c>
      <c r="J365" s="23" t="s">
        <v>32</v>
      </c>
      <c r="K365" s="24" t="s">
        <v>33</v>
      </c>
      <c r="L365" s="23"/>
    </row>
    <row r="366" s="2" customFormat="1" ht="57" spans="1:12">
      <c r="A366" s="23" t="str">
        <f>IF(D366="","",COUNTA($D$21:D366)&amp;"")</f>
        <v>287</v>
      </c>
      <c r="B366" s="24" t="s">
        <v>952</v>
      </c>
      <c r="C366" s="18" t="s">
        <v>953</v>
      </c>
      <c r="D366" s="18" t="s">
        <v>49</v>
      </c>
      <c r="E366" s="23" t="s">
        <v>50</v>
      </c>
      <c r="F366" s="24" t="s">
        <v>954</v>
      </c>
      <c r="G366" s="25">
        <v>20000</v>
      </c>
      <c r="H366" s="26">
        <v>3000</v>
      </c>
      <c r="I366" s="18" t="s">
        <v>31</v>
      </c>
      <c r="J366" s="23" t="s">
        <v>693</v>
      </c>
      <c r="K366" s="24" t="s">
        <v>33</v>
      </c>
      <c r="L366" s="23"/>
    </row>
    <row r="367" s="3" customFormat="1" ht="28.5" spans="1:12">
      <c r="A367" s="23" t="str">
        <f>IF(D367="","",COUNTA($D$21:D367)&amp;"")</f>
        <v>288</v>
      </c>
      <c r="B367" s="24" t="s">
        <v>955</v>
      </c>
      <c r="C367" s="18" t="s">
        <v>956</v>
      </c>
      <c r="D367" s="18" t="s">
        <v>500</v>
      </c>
      <c r="E367" s="23" t="s">
        <v>205</v>
      </c>
      <c r="F367" s="24" t="s">
        <v>957</v>
      </c>
      <c r="G367" s="25">
        <v>75000</v>
      </c>
      <c r="H367" s="26">
        <v>25000</v>
      </c>
      <c r="I367" s="18" t="s">
        <v>31</v>
      </c>
      <c r="J367" s="23" t="s">
        <v>32</v>
      </c>
      <c r="K367" s="24" t="s">
        <v>33</v>
      </c>
      <c r="L367" s="23"/>
    </row>
    <row r="368" s="2" customFormat="1" ht="28.5" spans="1:12">
      <c r="A368" s="23" t="str">
        <f>IF(D368="","",COUNTA($D$21:D368)&amp;"")</f>
        <v>289</v>
      </c>
      <c r="B368" s="24" t="s">
        <v>958</v>
      </c>
      <c r="C368" s="18" t="s">
        <v>959</v>
      </c>
      <c r="D368" s="18" t="s">
        <v>705</v>
      </c>
      <c r="E368" s="23" t="s">
        <v>179</v>
      </c>
      <c r="F368" s="24" t="s">
        <v>960</v>
      </c>
      <c r="G368" s="25">
        <v>11000</v>
      </c>
      <c r="H368" s="26">
        <v>4000</v>
      </c>
      <c r="I368" s="18" t="s">
        <v>31</v>
      </c>
      <c r="J368" s="23" t="s">
        <v>64</v>
      </c>
      <c r="K368" s="24" t="s">
        <v>915</v>
      </c>
      <c r="L368" s="23"/>
    </row>
    <row r="369" s="4" customFormat="1" ht="14.25" spans="1:12">
      <c r="A369" s="23" t="str">
        <f>IF(D369="","",COUNTA($D$21:D369)&amp;"")</f>
        <v/>
      </c>
      <c r="B369" s="21" t="s">
        <v>18</v>
      </c>
      <c r="C369" s="15">
        <f>COUNTA(C370:C377)</f>
        <v>8</v>
      </c>
      <c r="D369" s="15"/>
      <c r="E369" s="30"/>
      <c r="F369" s="29"/>
      <c r="G369" s="32">
        <f>SUM(G370:G377)</f>
        <v>764335</v>
      </c>
      <c r="H369" s="32">
        <f>SUM(H370:H377)</f>
        <v>108370</v>
      </c>
      <c r="I369" s="15"/>
      <c r="J369" s="30"/>
      <c r="K369" s="29"/>
      <c r="L369" s="30"/>
    </row>
    <row r="370" s="2" customFormat="1" ht="28.5" spans="1:12">
      <c r="A370" s="23" t="str">
        <f>IF(D370="","",COUNTA($D$21:D370)&amp;"")</f>
        <v>290</v>
      </c>
      <c r="B370" s="24" t="s">
        <v>961</v>
      </c>
      <c r="C370" s="18" t="s">
        <v>962</v>
      </c>
      <c r="D370" s="18" t="s">
        <v>500</v>
      </c>
      <c r="E370" s="23" t="s">
        <v>205</v>
      </c>
      <c r="F370" s="24" t="s">
        <v>963</v>
      </c>
      <c r="G370" s="25">
        <v>66921</v>
      </c>
      <c r="H370" s="26">
        <v>20000</v>
      </c>
      <c r="I370" s="18" t="s">
        <v>31</v>
      </c>
      <c r="J370" s="23" t="s">
        <v>70</v>
      </c>
      <c r="K370" s="24" t="s">
        <v>262</v>
      </c>
      <c r="L370" s="23"/>
    </row>
    <row r="371" s="2" customFormat="1" ht="42.75" spans="1:12">
      <c r="A371" s="23" t="str">
        <f>IF(D371="","",COUNTA($D$21:D371)&amp;"")</f>
        <v>291</v>
      </c>
      <c r="B371" s="24" t="s">
        <v>964</v>
      </c>
      <c r="C371" s="38" t="s">
        <v>901</v>
      </c>
      <c r="D371" s="18" t="s">
        <v>500</v>
      </c>
      <c r="E371" s="39" t="s">
        <v>205</v>
      </c>
      <c r="F371" s="40" t="s">
        <v>965</v>
      </c>
      <c r="G371" s="41">
        <v>67000</v>
      </c>
      <c r="H371" s="26">
        <v>6000</v>
      </c>
      <c r="I371" s="18" t="s">
        <v>31</v>
      </c>
      <c r="J371" s="23" t="s">
        <v>70</v>
      </c>
      <c r="K371" s="24" t="s">
        <v>966</v>
      </c>
      <c r="L371" s="18"/>
    </row>
    <row r="372" s="2" customFormat="1" ht="42.75" spans="1:12">
      <c r="A372" s="23" t="str">
        <f>IF(D372="","",COUNTA($D$21:D372)&amp;"")</f>
        <v>292</v>
      </c>
      <c r="B372" s="24" t="s">
        <v>967</v>
      </c>
      <c r="C372" s="18" t="s">
        <v>170</v>
      </c>
      <c r="D372" s="18" t="s">
        <v>49</v>
      </c>
      <c r="E372" s="23" t="s">
        <v>50</v>
      </c>
      <c r="F372" s="24" t="s">
        <v>968</v>
      </c>
      <c r="G372" s="25">
        <v>50000</v>
      </c>
      <c r="H372" s="26">
        <v>5000</v>
      </c>
      <c r="I372" s="18" t="s">
        <v>31</v>
      </c>
      <c r="J372" s="23" t="s">
        <v>109</v>
      </c>
      <c r="K372" s="24" t="s">
        <v>105</v>
      </c>
      <c r="L372" s="23"/>
    </row>
    <row r="373" s="2" customFormat="1" ht="57" spans="1:12">
      <c r="A373" s="23" t="str">
        <f>IF(D373="","",COUNTA($D$21:D373)&amp;"")</f>
        <v>293</v>
      </c>
      <c r="B373" s="24" t="s">
        <v>969</v>
      </c>
      <c r="C373" s="18" t="s">
        <v>203</v>
      </c>
      <c r="D373" s="18" t="s">
        <v>970</v>
      </c>
      <c r="E373" s="23" t="s">
        <v>209</v>
      </c>
      <c r="F373" s="24" t="s">
        <v>971</v>
      </c>
      <c r="G373" s="25">
        <v>98504</v>
      </c>
      <c r="H373" s="26">
        <v>40000</v>
      </c>
      <c r="I373" s="18" t="s">
        <v>31</v>
      </c>
      <c r="J373" s="23" t="s">
        <v>44</v>
      </c>
      <c r="K373" s="24" t="s">
        <v>972</v>
      </c>
      <c r="L373" s="23" t="s">
        <v>72</v>
      </c>
    </row>
    <row r="374" s="2" customFormat="1" ht="28.5" spans="1:12">
      <c r="A374" s="23" t="str">
        <f>IF(D374="","",COUNTA($D$21:D374)&amp;"")</f>
        <v>294</v>
      </c>
      <c r="B374" s="24" t="s">
        <v>973</v>
      </c>
      <c r="C374" s="18" t="s">
        <v>974</v>
      </c>
      <c r="D374" s="18" t="s">
        <v>102</v>
      </c>
      <c r="E374" s="23" t="s">
        <v>55</v>
      </c>
      <c r="F374" s="24" t="s">
        <v>975</v>
      </c>
      <c r="G374" s="25">
        <v>230000</v>
      </c>
      <c r="H374" s="26">
        <v>30000</v>
      </c>
      <c r="I374" s="18" t="s">
        <v>31</v>
      </c>
      <c r="J374" s="23" t="s">
        <v>115</v>
      </c>
      <c r="K374" s="24" t="s">
        <v>105</v>
      </c>
      <c r="L374" s="23"/>
    </row>
    <row r="375" s="2" customFormat="1" ht="42.75" spans="1:12">
      <c r="A375" s="23" t="str">
        <f>IF(D375="","",COUNTA($D$21:D375)&amp;"")</f>
        <v>295</v>
      </c>
      <c r="B375" s="24" t="s">
        <v>976</v>
      </c>
      <c r="C375" s="18" t="s">
        <v>977</v>
      </c>
      <c r="D375" s="18" t="s">
        <v>134</v>
      </c>
      <c r="E375" s="23" t="s">
        <v>135</v>
      </c>
      <c r="F375" s="24" t="s">
        <v>978</v>
      </c>
      <c r="G375" s="25">
        <v>20110</v>
      </c>
      <c r="H375" s="26">
        <v>1370</v>
      </c>
      <c r="I375" s="18" t="s">
        <v>31</v>
      </c>
      <c r="J375" s="23" t="s">
        <v>115</v>
      </c>
      <c r="K375" s="24" t="s">
        <v>979</v>
      </c>
      <c r="L375" s="23"/>
    </row>
    <row r="376" s="2" customFormat="1" ht="42.75" spans="1:12">
      <c r="A376" s="23" t="str">
        <f>IF(D376="","",COUNTA($D$21:D376)&amp;"")</f>
        <v>296</v>
      </c>
      <c r="B376" s="24" t="s">
        <v>980</v>
      </c>
      <c r="C376" s="18" t="s">
        <v>981</v>
      </c>
      <c r="D376" s="18" t="s">
        <v>41</v>
      </c>
      <c r="E376" s="23" t="s">
        <v>42</v>
      </c>
      <c r="F376" s="24" t="s">
        <v>982</v>
      </c>
      <c r="G376" s="25">
        <v>140000</v>
      </c>
      <c r="H376" s="26">
        <v>2000</v>
      </c>
      <c r="I376" s="18" t="s">
        <v>31</v>
      </c>
      <c r="J376" s="23" t="s">
        <v>109</v>
      </c>
      <c r="K376" s="24" t="s">
        <v>983</v>
      </c>
      <c r="L376" s="23"/>
    </row>
    <row r="377" s="2" customFormat="1" ht="42.75" spans="1:12">
      <c r="A377" s="23" t="str">
        <f>IF(D377="","",COUNTA($D$21:D377)&amp;"")</f>
        <v>297</v>
      </c>
      <c r="B377" s="24" t="s">
        <v>984</v>
      </c>
      <c r="C377" s="18" t="s">
        <v>985</v>
      </c>
      <c r="D377" s="18" t="s">
        <v>41</v>
      </c>
      <c r="E377" s="23" t="s">
        <v>42</v>
      </c>
      <c r="F377" s="24" t="s">
        <v>986</v>
      </c>
      <c r="G377" s="25">
        <v>91800</v>
      </c>
      <c r="H377" s="26">
        <v>4000</v>
      </c>
      <c r="I377" s="18" t="s">
        <v>31</v>
      </c>
      <c r="J377" s="23" t="s">
        <v>70</v>
      </c>
      <c r="K377" s="24" t="s">
        <v>987</v>
      </c>
      <c r="L377" s="23"/>
    </row>
    <row r="378" s="4" customFormat="1" ht="14.25" spans="1:12">
      <c r="A378" s="23" t="str">
        <f>IF(D378="","",COUNTA($D$21:D378)&amp;"")</f>
        <v/>
      </c>
      <c r="B378" s="29" t="s">
        <v>19</v>
      </c>
      <c r="C378" s="15">
        <f>COUNTA(C379:C381)</f>
        <v>3</v>
      </c>
      <c r="D378" s="15"/>
      <c r="E378" s="30"/>
      <c r="F378" s="29"/>
      <c r="G378" s="32">
        <f>SUM(G379:G381)</f>
        <v>67034</v>
      </c>
      <c r="H378" s="32">
        <f>SUM(H379:H381)</f>
        <v>30727</v>
      </c>
      <c r="I378" s="15"/>
      <c r="J378" s="30"/>
      <c r="K378" s="29"/>
      <c r="L378" s="30"/>
    </row>
    <row r="379" s="2" customFormat="1" ht="28.5" spans="1:12">
      <c r="A379" s="23" t="str">
        <f>IF(D379="","",COUNTA($D$21:D379)&amp;"")</f>
        <v>298</v>
      </c>
      <c r="B379" s="24" t="s">
        <v>988</v>
      </c>
      <c r="C379" s="18" t="s">
        <v>170</v>
      </c>
      <c r="D379" s="18" t="s">
        <v>219</v>
      </c>
      <c r="E379" s="23" t="s">
        <v>159</v>
      </c>
      <c r="F379" s="24" t="s">
        <v>989</v>
      </c>
      <c r="G379" s="25">
        <v>10000</v>
      </c>
      <c r="H379" s="26">
        <v>4727</v>
      </c>
      <c r="I379" s="18" t="s">
        <v>31</v>
      </c>
      <c r="J379" s="23" t="s">
        <v>144</v>
      </c>
      <c r="K379" s="24" t="s">
        <v>145</v>
      </c>
      <c r="L379" s="23"/>
    </row>
    <row r="380" s="2" customFormat="1" ht="42.75" spans="1:12">
      <c r="A380" s="23" t="str">
        <f>IF(D380="","",COUNTA($D$21:D380)&amp;"")</f>
        <v>299</v>
      </c>
      <c r="B380" s="24" t="s">
        <v>990</v>
      </c>
      <c r="C380" s="18" t="s">
        <v>991</v>
      </c>
      <c r="D380" s="18" t="s">
        <v>49</v>
      </c>
      <c r="E380" s="23" t="s">
        <v>50</v>
      </c>
      <c r="F380" s="24" t="s">
        <v>992</v>
      </c>
      <c r="G380" s="25">
        <v>16000</v>
      </c>
      <c r="H380" s="26">
        <v>6000</v>
      </c>
      <c r="I380" s="18" t="s">
        <v>31</v>
      </c>
      <c r="J380" s="23" t="s">
        <v>144</v>
      </c>
      <c r="K380" s="24" t="s">
        <v>993</v>
      </c>
      <c r="L380" s="23"/>
    </row>
    <row r="381" s="2" customFormat="1" ht="28.5" spans="1:12">
      <c r="A381" s="23" t="str">
        <f>IF(D381="","",COUNTA($D$21:D381)&amp;"")</f>
        <v>300</v>
      </c>
      <c r="B381" s="24" t="s">
        <v>994</v>
      </c>
      <c r="C381" s="18" t="s">
        <v>995</v>
      </c>
      <c r="D381" s="18" t="s">
        <v>41</v>
      </c>
      <c r="E381" s="23" t="s">
        <v>42</v>
      </c>
      <c r="F381" s="24" t="s">
        <v>996</v>
      </c>
      <c r="G381" s="25">
        <v>41034</v>
      </c>
      <c r="H381" s="26">
        <v>20000</v>
      </c>
      <c r="I381" s="18" t="s">
        <v>31</v>
      </c>
      <c r="J381" s="23" t="s">
        <v>144</v>
      </c>
      <c r="K381" s="24" t="s">
        <v>145</v>
      </c>
      <c r="L381" s="23"/>
    </row>
    <row r="382" s="4" customFormat="1" ht="14.25" spans="1:12">
      <c r="A382" s="23" t="str">
        <f>IF(D382="","",COUNTA($D$21:D382)&amp;"")</f>
        <v/>
      </c>
      <c r="B382" s="21" t="s">
        <v>997</v>
      </c>
      <c r="C382" s="15">
        <f>C383</f>
        <v>2</v>
      </c>
      <c r="D382" s="15"/>
      <c r="E382" s="30"/>
      <c r="F382" s="29"/>
      <c r="G382" s="32">
        <f>G383</f>
        <v>128700</v>
      </c>
      <c r="H382" s="32">
        <f>H383</f>
        <v>10000</v>
      </c>
      <c r="I382" s="15"/>
      <c r="J382" s="30"/>
      <c r="K382" s="29"/>
      <c r="L382" s="30"/>
    </row>
    <row r="383" s="4" customFormat="1" ht="14.25" spans="1:12">
      <c r="A383" s="23" t="str">
        <f>IF(D383="","",COUNTA($D$21:D383)&amp;"")</f>
        <v/>
      </c>
      <c r="B383" s="21" t="s">
        <v>17</v>
      </c>
      <c r="C383" s="15">
        <f>COUNTA(C384:C385)</f>
        <v>2</v>
      </c>
      <c r="D383" s="15"/>
      <c r="E383" s="30"/>
      <c r="F383" s="29"/>
      <c r="G383" s="32">
        <f>SUM(G384:G385)</f>
        <v>128700</v>
      </c>
      <c r="H383" s="32">
        <f>SUM(H384:H385)</f>
        <v>10000</v>
      </c>
      <c r="I383" s="15"/>
      <c r="J383" s="30"/>
      <c r="K383" s="29"/>
      <c r="L383" s="30"/>
    </row>
    <row r="384" s="2" customFormat="1" ht="14.25" spans="1:12">
      <c r="A384" s="23" t="str">
        <f>IF(D384="","",COUNTA($D$21:D384)&amp;"")</f>
        <v>301</v>
      </c>
      <c r="B384" s="24" t="s">
        <v>998</v>
      </c>
      <c r="C384" s="18" t="s">
        <v>999</v>
      </c>
      <c r="D384" s="18" t="s">
        <v>705</v>
      </c>
      <c r="E384" s="23" t="s">
        <v>179</v>
      </c>
      <c r="F384" s="24" t="s">
        <v>1000</v>
      </c>
      <c r="G384" s="25">
        <v>83700</v>
      </c>
      <c r="H384" s="26">
        <v>5000</v>
      </c>
      <c r="I384" s="18" t="s">
        <v>31</v>
      </c>
      <c r="J384" s="23" t="s">
        <v>32</v>
      </c>
      <c r="K384" s="24" t="s">
        <v>33</v>
      </c>
      <c r="L384" s="23"/>
    </row>
    <row r="385" s="2" customFormat="1" ht="28.5" spans="1:12">
      <c r="A385" s="23" t="str">
        <f>IF(D385="","",COUNTA($D$21:D385)&amp;"")</f>
        <v>302</v>
      </c>
      <c r="B385" s="24" t="s">
        <v>1001</v>
      </c>
      <c r="C385" s="18" t="s">
        <v>1002</v>
      </c>
      <c r="D385" s="18" t="s">
        <v>134</v>
      </c>
      <c r="E385" s="23" t="s">
        <v>135</v>
      </c>
      <c r="F385" s="24" t="s">
        <v>1003</v>
      </c>
      <c r="G385" s="25">
        <v>45000</v>
      </c>
      <c r="H385" s="26">
        <v>5000</v>
      </c>
      <c r="I385" s="18" t="s">
        <v>31</v>
      </c>
      <c r="J385" s="23" t="s">
        <v>131</v>
      </c>
      <c r="K385" s="24" t="s">
        <v>490</v>
      </c>
      <c r="L385" s="23"/>
    </row>
    <row r="386" s="4" customFormat="1" ht="14.25" spans="1:12">
      <c r="A386" s="23" t="str">
        <f>IF(D386="","",COUNTA($D$21:D386)&amp;"")</f>
        <v/>
      </c>
      <c r="B386" s="21" t="s">
        <v>1004</v>
      </c>
      <c r="C386" s="15">
        <f>C387+C398+C405</f>
        <v>22</v>
      </c>
      <c r="D386" s="15"/>
      <c r="E386" s="30"/>
      <c r="F386" s="29"/>
      <c r="G386" s="32">
        <f>G387+G398+G405</f>
        <v>2716573</v>
      </c>
      <c r="H386" s="32">
        <f>H387+H398+H405</f>
        <v>171500</v>
      </c>
      <c r="I386" s="15"/>
      <c r="J386" s="30"/>
      <c r="K386" s="29"/>
      <c r="L386" s="30"/>
    </row>
    <row r="387" s="4" customFormat="1" ht="14.25" spans="1:12">
      <c r="A387" s="23" t="str">
        <f>IF(D387="","",COUNTA($D$21:D387)&amp;"")</f>
        <v/>
      </c>
      <c r="B387" s="21" t="s">
        <v>17</v>
      </c>
      <c r="C387" s="15">
        <f>COUNTA(C388:C397)</f>
        <v>10</v>
      </c>
      <c r="D387" s="15"/>
      <c r="E387" s="30"/>
      <c r="F387" s="29"/>
      <c r="G387" s="32">
        <f>SUM(G388:G397)</f>
        <v>1020392</v>
      </c>
      <c r="H387" s="32">
        <f>SUM(H388:H397)</f>
        <v>62000</v>
      </c>
      <c r="I387" s="15"/>
      <c r="J387" s="30"/>
      <c r="K387" s="29"/>
      <c r="L387" s="30"/>
    </row>
    <row r="388" s="2" customFormat="1" ht="28.5" spans="1:12">
      <c r="A388" s="23" t="str">
        <f>IF(D388="","",COUNTA($D$21:D388)&amp;"")</f>
        <v>303</v>
      </c>
      <c r="B388" s="24" t="s">
        <v>1005</v>
      </c>
      <c r="C388" s="18" t="s">
        <v>1006</v>
      </c>
      <c r="D388" s="18" t="s">
        <v>102</v>
      </c>
      <c r="E388" s="23" t="s">
        <v>55</v>
      </c>
      <c r="F388" s="24" t="s">
        <v>1007</v>
      </c>
      <c r="G388" s="25">
        <v>800000</v>
      </c>
      <c r="H388" s="26">
        <v>11000</v>
      </c>
      <c r="I388" s="18" t="s">
        <v>31</v>
      </c>
      <c r="J388" s="23" t="s">
        <v>32</v>
      </c>
      <c r="K388" s="24" t="s">
        <v>33</v>
      </c>
      <c r="L388" s="23"/>
    </row>
    <row r="389" s="2" customFormat="1" ht="28.5" spans="1:12">
      <c r="A389" s="23" t="str">
        <f>IF(D389="","",COUNTA($D$21:D389)&amp;"")</f>
        <v>304</v>
      </c>
      <c r="B389" s="24" t="s">
        <v>1008</v>
      </c>
      <c r="C389" s="18" t="s">
        <v>222</v>
      </c>
      <c r="D389" s="18" t="s">
        <v>500</v>
      </c>
      <c r="E389" s="23" t="s">
        <v>205</v>
      </c>
      <c r="F389" s="24" t="s">
        <v>1009</v>
      </c>
      <c r="G389" s="25">
        <v>17992</v>
      </c>
      <c r="H389" s="26">
        <v>2000</v>
      </c>
      <c r="I389" s="18" t="s">
        <v>31</v>
      </c>
      <c r="J389" s="23" t="s">
        <v>32</v>
      </c>
      <c r="K389" s="24" t="s">
        <v>33</v>
      </c>
      <c r="L389" s="23"/>
    </row>
    <row r="390" s="2" customFormat="1" ht="57" spans="1:12">
      <c r="A390" s="23" t="str">
        <f>IF(D390="","",COUNTA($D$21:D390)&amp;"")</f>
        <v>305</v>
      </c>
      <c r="B390" s="24" t="s">
        <v>1010</v>
      </c>
      <c r="C390" s="18" t="s">
        <v>1011</v>
      </c>
      <c r="D390" s="18" t="s">
        <v>219</v>
      </c>
      <c r="E390" s="23" t="s">
        <v>159</v>
      </c>
      <c r="F390" s="24" t="s">
        <v>1012</v>
      </c>
      <c r="G390" s="25">
        <v>11000</v>
      </c>
      <c r="H390" s="26">
        <v>5000</v>
      </c>
      <c r="I390" s="18" t="s">
        <v>31</v>
      </c>
      <c r="J390" s="23" t="s">
        <v>32</v>
      </c>
      <c r="K390" s="24" t="s">
        <v>33</v>
      </c>
      <c r="L390" s="23"/>
    </row>
    <row r="391" s="2" customFormat="1" ht="14.25" spans="1:12">
      <c r="A391" s="23" t="str">
        <f>IF(D391="","",COUNTA($D$21:D391)&amp;"")</f>
        <v>306</v>
      </c>
      <c r="B391" s="24" t="s">
        <v>1013</v>
      </c>
      <c r="C391" s="18" t="s">
        <v>203</v>
      </c>
      <c r="D391" s="18" t="s">
        <v>219</v>
      </c>
      <c r="E391" s="23" t="s">
        <v>159</v>
      </c>
      <c r="F391" s="24" t="s">
        <v>1014</v>
      </c>
      <c r="G391" s="25">
        <v>10000</v>
      </c>
      <c r="H391" s="26">
        <v>5000</v>
      </c>
      <c r="I391" s="18" t="s">
        <v>31</v>
      </c>
      <c r="J391" s="23" t="s">
        <v>64</v>
      </c>
      <c r="K391" s="24" t="s">
        <v>33</v>
      </c>
      <c r="L391" s="23"/>
    </row>
    <row r="392" s="2" customFormat="1" ht="28.5" spans="1:12">
      <c r="A392" s="23" t="str">
        <f>IF(D392="","",COUNTA($D$21:D392)&amp;"")</f>
        <v>307</v>
      </c>
      <c r="B392" s="24" t="s">
        <v>1015</v>
      </c>
      <c r="C392" s="18" t="s">
        <v>1016</v>
      </c>
      <c r="D392" s="18" t="s">
        <v>219</v>
      </c>
      <c r="E392" s="23" t="s">
        <v>159</v>
      </c>
      <c r="F392" s="24" t="s">
        <v>1017</v>
      </c>
      <c r="G392" s="25">
        <v>45000</v>
      </c>
      <c r="H392" s="26">
        <v>6000</v>
      </c>
      <c r="I392" s="18" t="s">
        <v>31</v>
      </c>
      <c r="J392" s="23" t="s">
        <v>32</v>
      </c>
      <c r="K392" s="24" t="s">
        <v>33</v>
      </c>
      <c r="L392" s="23"/>
    </row>
    <row r="393" s="2" customFormat="1" ht="28.5" spans="1:12">
      <c r="A393" s="23" t="str">
        <f>IF(D393="","",COUNTA($D$21:D393)&amp;"")</f>
        <v>308</v>
      </c>
      <c r="B393" s="24" t="s">
        <v>1018</v>
      </c>
      <c r="C393" s="18" t="s">
        <v>1019</v>
      </c>
      <c r="D393" s="18" t="s">
        <v>219</v>
      </c>
      <c r="E393" s="23" t="s">
        <v>159</v>
      </c>
      <c r="F393" s="24" t="s">
        <v>1020</v>
      </c>
      <c r="G393" s="25">
        <v>39600</v>
      </c>
      <c r="H393" s="26">
        <v>6000</v>
      </c>
      <c r="I393" s="18" t="s">
        <v>31</v>
      </c>
      <c r="J393" s="23" t="s">
        <v>32</v>
      </c>
      <c r="K393" s="24" t="s">
        <v>33</v>
      </c>
      <c r="L393" s="23"/>
    </row>
    <row r="394" s="2" customFormat="1" ht="28.5" spans="1:12">
      <c r="A394" s="23" t="str">
        <f>IF(D394="","",COUNTA($D$21:D394)&amp;"")</f>
        <v>309</v>
      </c>
      <c r="B394" s="24" t="s">
        <v>1021</v>
      </c>
      <c r="C394" s="18" t="s">
        <v>1022</v>
      </c>
      <c r="D394" s="18" t="s">
        <v>219</v>
      </c>
      <c r="E394" s="23" t="s">
        <v>159</v>
      </c>
      <c r="F394" s="24" t="s">
        <v>1023</v>
      </c>
      <c r="G394" s="25">
        <v>42800</v>
      </c>
      <c r="H394" s="26">
        <v>5000</v>
      </c>
      <c r="I394" s="18" t="s">
        <v>31</v>
      </c>
      <c r="J394" s="23" t="s">
        <v>32</v>
      </c>
      <c r="K394" s="24" t="s">
        <v>33</v>
      </c>
      <c r="L394" s="23"/>
    </row>
    <row r="395" s="2" customFormat="1" ht="28.5" spans="1:12">
      <c r="A395" s="23" t="str">
        <f>IF(D395="","",COUNTA($D$21:D395)&amp;"")</f>
        <v>310</v>
      </c>
      <c r="B395" s="24" t="s">
        <v>1024</v>
      </c>
      <c r="C395" s="18" t="s">
        <v>1025</v>
      </c>
      <c r="D395" s="18" t="s">
        <v>705</v>
      </c>
      <c r="E395" s="23" t="s">
        <v>179</v>
      </c>
      <c r="F395" s="24" t="s">
        <v>1026</v>
      </c>
      <c r="G395" s="25">
        <v>11000</v>
      </c>
      <c r="H395" s="26">
        <v>7000</v>
      </c>
      <c r="I395" s="18" t="s">
        <v>31</v>
      </c>
      <c r="J395" s="23" t="s">
        <v>64</v>
      </c>
      <c r="K395" s="24" t="s">
        <v>33</v>
      </c>
      <c r="L395" s="23"/>
    </row>
    <row r="396" s="2" customFormat="1" ht="28.5" spans="1:12">
      <c r="A396" s="23" t="str">
        <f>IF(D396="","",COUNTA($D$21:D396)&amp;"")</f>
        <v>311</v>
      </c>
      <c r="B396" s="24" t="s">
        <v>1027</v>
      </c>
      <c r="C396" s="18" t="s">
        <v>1028</v>
      </c>
      <c r="D396" s="18" t="s">
        <v>705</v>
      </c>
      <c r="E396" s="23" t="s">
        <v>179</v>
      </c>
      <c r="F396" s="24" t="s">
        <v>1029</v>
      </c>
      <c r="G396" s="25">
        <v>22000</v>
      </c>
      <c r="H396" s="26">
        <v>5000</v>
      </c>
      <c r="I396" s="18" t="s">
        <v>31</v>
      </c>
      <c r="J396" s="23" t="s">
        <v>64</v>
      </c>
      <c r="K396" s="24" t="s">
        <v>915</v>
      </c>
      <c r="L396" s="23"/>
    </row>
    <row r="397" s="2" customFormat="1" ht="71.25" spans="1:12">
      <c r="A397" s="23" t="str">
        <f>IF(D397="","",COUNTA($D$21:D397)&amp;"")</f>
        <v>312</v>
      </c>
      <c r="B397" s="24" t="s">
        <v>1030</v>
      </c>
      <c r="C397" s="18" t="s">
        <v>1031</v>
      </c>
      <c r="D397" s="18" t="s">
        <v>705</v>
      </c>
      <c r="E397" s="23" t="s">
        <v>179</v>
      </c>
      <c r="F397" s="24" t="s">
        <v>1032</v>
      </c>
      <c r="G397" s="25">
        <v>21000</v>
      </c>
      <c r="H397" s="26">
        <v>10000</v>
      </c>
      <c r="I397" s="18" t="s">
        <v>57</v>
      </c>
      <c r="J397" s="23" t="s">
        <v>32</v>
      </c>
      <c r="K397" s="24" t="s">
        <v>1033</v>
      </c>
      <c r="L397" s="23"/>
    </row>
    <row r="398" s="4" customFormat="1" ht="14.25" spans="1:12">
      <c r="A398" s="23" t="str">
        <f>IF(D398="","",COUNTA($D$21:D398)&amp;"")</f>
        <v/>
      </c>
      <c r="B398" s="29" t="s">
        <v>18</v>
      </c>
      <c r="C398" s="15">
        <f>COUNTA(C399:C404)</f>
        <v>6</v>
      </c>
      <c r="D398" s="15"/>
      <c r="E398" s="30"/>
      <c r="F398" s="29"/>
      <c r="G398" s="32">
        <f>SUM(G399:G404)</f>
        <v>1567408</v>
      </c>
      <c r="H398" s="32">
        <f>SUM(H399:H404)</f>
        <v>57000</v>
      </c>
      <c r="I398" s="15"/>
      <c r="J398" s="30"/>
      <c r="K398" s="29"/>
      <c r="L398" s="30"/>
    </row>
    <row r="399" s="2" customFormat="1" ht="28.5" spans="1:12">
      <c r="A399" s="23" t="str">
        <f>IF(D399="","",COUNTA($D$21:D399)&amp;"")</f>
        <v>313</v>
      </c>
      <c r="B399" s="24" t="s">
        <v>1034</v>
      </c>
      <c r="C399" s="18" t="s">
        <v>1035</v>
      </c>
      <c r="D399" s="18" t="s">
        <v>500</v>
      </c>
      <c r="E399" s="23" t="s">
        <v>205</v>
      </c>
      <c r="F399" s="24" t="s">
        <v>1036</v>
      </c>
      <c r="G399" s="25">
        <v>57000</v>
      </c>
      <c r="H399" s="26">
        <v>15000</v>
      </c>
      <c r="I399" s="18" t="s">
        <v>31</v>
      </c>
      <c r="J399" s="23" t="s">
        <v>70</v>
      </c>
      <c r="K399" s="24" t="s">
        <v>1037</v>
      </c>
      <c r="L399" s="23"/>
    </row>
    <row r="400" s="2" customFormat="1" ht="28.5" spans="1:12">
      <c r="A400" s="23" t="str">
        <f>IF(D400="","",COUNTA($D$21:D400)&amp;"")</f>
        <v>314</v>
      </c>
      <c r="B400" s="24" t="s">
        <v>1038</v>
      </c>
      <c r="C400" s="18" t="s">
        <v>1039</v>
      </c>
      <c r="D400" s="18" t="s">
        <v>41</v>
      </c>
      <c r="E400" s="23" t="s">
        <v>42</v>
      </c>
      <c r="F400" s="24" t="s">
        <v>1040</v>
      </c>
      <c r="G400" s="25">
        <v>10000</v>
      </c>
      <c r="H400" s="26">
        <v>1000</v>
      </c>
      <c r="I400" s="18" t="s">
        <v>31</v>
      </c>
      <c r="J400" s="23" t="s">
        <v>70</v>
      </c>
      <c r="K400" s="24" t="s">
        <v>1041</v>
      </c>
      <c r="L400" s="23"/>
    </row>
    <row r="401" s="2" customFormat="1" ht="71.25" spans="1:12">
      <c r="A401" s="23" t="str">
        <f>IF(D401="","",COUNTA($D$21:D401)&amp;"")</f>
        <v>315</v>
      </c>
      <c r="B401" s="24" t="s">
        <v>1042</v>
      </c>
      <c r="C401" s="18" t="s">
        <v>1043</v>
      </c>
      <c r="D401" s="18" t="s">
        <v>41</v>
      </c>
      <c r="E401" s="23" t="s">
        <v>42</v>
      </c>
      <c r="F401" s="24" t="s">
        <v>1044</v>
      </c>
      <c r="G401" s="25">
        <v>33610</v>
      </c>
      <c r="H401" s="26">
        <v>5000</v>
      </c>
      <c r="I401" s="18" t="s">
        <v>31</v>
      </c>
      <c r="J401" s="23" t="s">
        <v>109</v>
      </c>
      <c r="K401" s="24" t="s">
        <v>1045</v>
      </c>
      <c r="L401" s="23"/>
    </row>
    <row r="402" s="2" customFormat="1" ht="42.75" spans="1:12">
      <c r="A402" s="23" t="str">
        <f>IF(D402="","",COUNTA($D$21:D402)&amp;"")</f>
        <v>316</v>
      </c>
      <c r="B402" s="24" t="s">
        <v>1046</v>
      </c>
      <c r="C402" s="18" t="s">
        <v>1043</v>
      </c>
      <c r="D402" s="18" t="s">
        <v>41</v>
      </c>
      <c r="E402" s="23" t="s">
        <v>42</v>
      </c>
      <c r="F402" s="24" t="s">
        <v>1047</v>
      </c>
      <c r="G402" s="25">
        <v>79000</v>
      </c>
      <c r="H402" s="26">
        <v>1000</v>
      </c>
      <c r="I402" s="18" t="s">
        <v>31</v>
      </c>
      <c r="J402" s="23" t="s">
        <v>109</v>
      </c>
      <c r="K402" s="24" t="s">
        <v>105</v>
      </c>
      <c r="L402" s="23"/>
    </row>
    <row r="403" s="2" customFormat="1" ht="57" spans="1:12">
      <c r="A403" s="23" t="str">
        <f>IF(D403="","",COUNTA($D$21:D403)&amp;"")</f>
        <v>317</v>
      </c>
      <c r="B403" s="24" t="s">
        <v>1048</v>
      </c>
      <c r="C403" s="18" t="s">
        <v>1006</v>
      </c>
      <c r="D403" s="18" t="s">
        <v>102</v>
      </c>
      <c r="E403" s="23" t="s">
        <v>55</v>
      </c>
      <c r="F403" s="24" t="s">
        <v>1049</v>
      </c>
      <c r="G403" s="25">
        <v>1100000</v>
      </c>
      <c r="H403" s="26">
        <v>15000</v>
      </c>
      <c r="I403" s="18" t="s">
        <v>31</v>
      </c>
      <c r="J403" s="23" t="s">
        <v>558</v>
      </c>
      <c r="K403" s="24" t="s">
        <v>105</v>
      </c>
      <c r="L403" s="23"/>
    </row>
    <row r="404" s="2" customFormat="1" ht="28.5" spans="1:12">
      <c r="A404" s="23" t="str">
        <f>IF(D404="","",COUNTA($D$21:D404)&amp;"")</f>
        <v>318</v>
      </c>
      <c r="B404" s="24" t="s">
        <v>1050</v>
      </c>
      <c r="C404" s="18" t="s">
        <v>1051</v>
      </c>
      <c r="D404" s="18" t="s">
        <v>1052</v>
      </c>
      <c r="E404" s="23" t="s">
        <v>228</v>
      </c>
      <c r="F404" s="24" t="s">
        <v>1053</v>
      </c>
      <c r="G404" s="25">
        <v>287798</v>
      </c>
      <c r="H404" s="26">
        <v>20000</v>
      </c>
      <c r="I404" s="18" t="s">
        <v>31</v>
      </c>
      <c r="J404" s="23" t="s">
        <v>1054</v>
      </c>
      <c r="K404" s="24" t="s">
        <v>173</v>
      </c>
      <c r="L404" s="23"/>
    </row>
    <row r="405" s="4" customFormat="1" ht="14.25" spans="1:12">
      <c r="A405" s="23" t="str">
        <f>IF(D405="","",COUNTA($D$21:D405)&amp;"")</f>
        <v/>
      </c>
      <c r="B405" s="21" t="s">
        <v>19</v>
      </c>
      <c r="C405" s="15">
        <f>COUNTA(C406:C411)</f>
        <v>6</v>
      </c>
      <c r="D405" s="15"/>
      <c r="E405" s="30"/>
      <c r="F405" s="29"/>
      <c r="G405" s="32">
        <f>SUM(G406:G411)</f>
        <v>128773</v>
      </c>
      <c r="H405" s="32">
        <f>SUM(H406:H411)</f>
        <v>52500</v>
      </c>
      <c r="I405" s="15"/>
      <c r="J405" s="30"/>
      <c r="K405" s="29"/>
      <c r="L405" s="30"/>
    </row>
    <row r="406" s="2" customFormat="1" ht="42.75" spans="1:12">
      <c r="A406" s="23" t="str">
        <f>IF(D406="","",COUNTA($D$21:D406)&amp;"")</f>
        <v>319</v>
      </c>
      <c r="B406" s="24" t="s">
        <v>1055</v>
      </c>
      <c r="C406" s="18" t="s">
        <v>1056</v>
      </c>
      <c r="D406" s="18" t="s">
        <v>500</v>
      </c>
      <c r="E406" s="23" t="s">
        <v>205</v>
      </c>
      <c r="F406" s="24" t="s">
        <v>1057</v>
      </c>
      <c r="G406" s="25">
        <v>21000</v>
      </c>
      <c r="H406" s="26">
        <v>14000</v>
      </c>
      <c r="I406" s="18" t="s">
        <v>31</v>
      </c>
      <c r="J406" s="23" t="s">
        <v>144</v>
      </c>
      <c r="K406" s="24" t="s">
        <v>490</v>
      </c>
      <c r="L406" s="23"/>
    </row>
    <row r="407" s="2" customFormat="1" ht="28.5" spans="1:12">
      <c r="A407" s="23" t="str">
        <f>IF(D407="","",COUNTA($D$21:D407)&amp;"")</f>
        <v>320</v>
      </c>
      <c r="B407" s="24" t="s">
        <v>1058</v>
      </c>
      <c r="C407" s="18" t="s">
        <v>1059</v>
      </c>
      <c r="D407" s="18" t="s">
        <v>500</v>
      </c>
      <c r="E407" s="23" t="s">
        <v>205</v>
      </c>
      <c r="F407" s="24" t="s">
        <v>1060</v>
      </c>
      <c r="G407" s="25">
        <v>10000</v>
      </c>
      <c r="H407" s="26">
        <v>5000</v>
      </c>
      <c r="I407" s="18" t="s">
        <v>31</v>
      </c>
      <c r="J407" s="23" t="s">
        <v>144</v>
      </c>
      <c r="K407" s="24" t="s">
        <v>490</v>
      </c>
      <c r="L407" s="23"/>
    </row>
    <row r="408" s="2" customFormat="1" ht="28.5" spans="1:12">
      <c r="A408" s="23" t="str">
        <f>IF(D408="","",COUNTA($D$21:D408)&amp;"")</f>
        <v>321</v>
      </c>
      <c r="B408" s="24" t="s">
        <v>1061</v>
      </c>
      <c r="C408" s="18" t="s">
        <v>1062</v>
      </c>
      <c r="D408" s="18" t="s">
        <v>188</v>
      </c>
      <c r="E408" s="23" t="s">
        <v>189</v>
      </c>
      <c r="F408" s="24" t="s">
        <v>1063</v>
      </c>
      <c r="G408" s="25">
        <v>10355</v>
      </c>
      <c r="H408" s="26">
        <v>5500</v>
      </c>
      <c r="I408" s="18" t="s">
        <v>31</v>
      </c>
      <c r="J408" s="23" t="s">
        <v>144</v>
      </c>
      <c r="K408" s="24" t="s">
        <v>490</v>
      </c>
      <c r="L408" s="23"/>
    </row>
    <row r="409" s="2" customFormat="1" ht="42.75" spans="1:12">
      <c r="A409" s="23" t="str">
        <f>IF(D409="","",COUNTA($D$21:D409)&amp;"")</f>
        <v>322</v>
      </c>
      <c r="B409" s="24" t="s">
        <v>1064</v>
      </c>
      <c r="C409" s="18" t="s">
        <v>1065</v>
      </c>
      <c r="D409" s="18" t="s">
        <v>134</v>
      </c>
      <c r="E409" s="23" t="s">
        <v>135</v>
      </c>
      <c r="F409" s="24" t="s">
        <v>1066</v>
      </c>
      <c r="G409" s="25">
        <v>15000</v>
      </c>
      <c r="H409" s="26">
        <v>5000</v>
      </c>
      <c r="I409" s="18" t="s">
        <v>31</v>
      </c>
      <c r="J409" s="23" t="s">
        <v>144</v>
      </c>
      <c r="K409" s="24" t="s">
        <v>1067</v>
      </c>
      <c r="L409" s="23"/>
    </row>
    <row r="410" s="2" customFormat="1" ht="42.75" spans="1:12">
      <c r="A410" s="23" t="str">
        <f>IF(D410="","",COUNTA($D$21:D410)&amp;"")</f>
        <v>323</v>
      </c>
      <c r="B410" s="24" t="s">
        <v>1068</v>
      </c>
      <c r="C410" s="18" t="s">
        <v>1069</v>
      </c>
      <c r="D410" s="18" t="s">
        <v>41</v>
      </c>
      <c r="E410" s="23" t="s">
        <v>42</v>
      </c>
      <c r="F410" s="24" t="s">
        <v>1070</v>
      </c>
      <c r="G410" s="25">
        <v>15000</v>
      </c>
      <c r="H410" s="26">
        <v>3000</v>
      </c>
      <c r="I410" s="18" t="s">
        <v>31</v>
      </c>
      <c r="J410" s="23" t="s">
        <v>144</v>
      </c>
      <c r="K410" s="24" t="s">
        <v>490</v>
      </c>
      <c r="L410" s="23"/>
    </row>
    <row r="411" s="2" customFormat="1" ht="42.75" spans="1:12">
      <c r="A411" s="23" t="str">
        <f>IF(D411="","",COUNTA($D$21:D411)&amp;"")</f>
        <v>324</v>
      </c>
      <c r="B411" s="24" t="s">
        <v>1071</v>
      </c>
      <c r="C411" s="18" t="s">
        <v>1072</v>
      </c>
      <c r="D411" s="18" t="s">
        <v>184</v>
      </c>
      <c r="E411" s="23" t="s">
        <v>61</v>
      </c>
      <c r="F411" s="24" t="s">
        <v>1073</v>
      </c>
      <c r="G411" s="25">
        <v>57418</v>
      </c>
      <c r="H411" s="26">
        <v>20000</v>
      </c>
      <c r="I411" s="18" t="s">
        <v>200</v>
      </c>
      <c r="J411" s="23" t="s">
        <v>131</v>
      </c>
      <c r="K411" s="24" t="s">
        <v>490</v>
      </c>
      <c r="L411" s="23"/>
    </row>
    <row r="412" s="4" customFormat="1" ht="14.25" spans="1:12">
      <c r="A412" s="23" t="str">
        <f>IF(D412="","",COUNTA($D$21:D412)&amp;"")</f>
        <v/>
      </c>
      <c r="B412" s="21" t="s">
        <v>1074</v>
      </c>
      <c r="C412" s="15">
        <f>C413+C415+C421</f>
        <v>9</v>
      </c>
      <c r="D412" s="15"/>
      <c r="E412" s="30"/>
      <c r="F412" s="29"/>
      <c r="G412" s="32">
        <f>G413+G415+G421</f>
        <v>814552</v>
      </c>
      <c r="H412" s="32">
        <f>H413+H415+H421</f>
        <v>129600</v>
      </c>
      <c r="I412" s="15"/>
      <c r="J412" s="30"/>
      <c r="K412" s="29"/>
      <c r="L412" s="30"/>
    </row>
    <row r="413" s="4" customFormat="1" ht="14.25" spans="1:12">
      <c r="A413" s="23" t="str">
        <f>IF(D413="","",COUNTA($D$21:D413)&amp;"")</f>
        <v/>
      </c>
      <c r="B413" s="21" t="s">
        <v>17</v>
      </c>
      <c r="C413" s="15">
        <f>COUNTA(C414)</f>
        <v>1</v>
      </c>
      <c r="D413" s="15"/>
      <c r="E413" s="30"/>
      <c r="F413" s="29"/>
      <c r="G413" s="32">
        <f>SUM(G414)</f>
        <v>13300</v>
      </c>
      <c r="H413" s="32">
        <f>SUM(H414)</f>
        <v>6000</v>
      </c>
      <c r="I413" s="15"/>
      <c r="J413" s="30"/>
      <c r="K413" s="29"/>
      <c r="L413" s="30"/>
    </row>
    <row r="414" s="2" customFormat="1" ht="14.25" spans="1:12">
      <c r="A414" s="23" t="str">
        <f>IF(D414="","",COUNTA($D$21:D414)&amp;"")</f>
        <v>325</v>
      </c>
      <c r="B414" s="24" t="s">
        <v>1075</v>
      </c>
      <c r="C414" s="18" t="s">
        <v>203</v>
      </c>
      <c r="D414" s="18" t="s">
        <v>219</v>
      </c>
      <c r="E414" s="23" t="s">
        <v>159</v>
      </c>
      <c r="F414" s="24" t="s">
        <v>1076</v>
      </c>
      <c r="G414" s="25">
        <v>13300</v>
      </c>
      <c r="H414" s="26">
        <v>6000</v>
      </c>
      <c r="I414" s="18" t="s">
        <v>31</v>
      </c>
      <c r="J414" s="23" t="s">
        <v>32</v>
      </c>
      <c r="K414" s="24" t="s">
        <v>33</v>
      </c>
      <c r="L414" s="23"/>
    </row>
    <row r="415" s="4" customFormat="1" ht="14.25" spans="1:12">
      <c r="A415" s="23" t="str">
        <f>IF(D415="","",COUNTA($D$21:D415)&amp;"")</f>
        <v/>
      </c>
      <c r="B415" s="29" t="s">
        <v>18</v>
      </c>
      <c r="C415" s="15">
        <f>COUNTA(C416:C420)</f>
        <v>5</v>
      </c>
      <c r="D415" s="15"/>
      <c r="E415" s="30"/>
      <c r="F415" s="29"/>
      <c r="G415" s="32">
        <f>SUM(G416:G420)</f>
        <v>730402</v>
      </c>
      <c r="H415" s="32">
        <f>SUM(H416:H420)</f>
        <v>108000</v>
      </c>
      <c r="I415" s="15"/>
      <c r="J415" s="30"/>
      <c r="K415" s="29"/>
      <c r="L415" s="30"/>
    </row>
    <row r="416" s="2" customFormat="1" ht="28.5" spans="1:12">
      <c r="A416" s="23" t="str">
        <f>IF(D416="","",COUNTA($D$21:D416)&amp;"")</f>
        <v>326</v>
      </c>
      <c r="B416" s="24" t="s">
        <v>1077</v>
      </c>
      <c r="C416" s="18" t="s">
        <v>203</v>
      </c>
      <c r="D416" s="18" t="s">
        <v>188</v>
      </c>
      <c r="E416" s="23" t="s">
        <v>209</v>
      </c>
      <c r="F416" s="24" t="s">
        <v>1078</v>
      </c>
      <c r="G416" s="25">
        <v>94700</v>
      </c>
      <c r="H416" s="26">
        <v>40000</v>
      </c>
      <c r="I416" s="18" t="s">
        <v>31</v>
      </c>
      <c r="J416" s="23" t="s">
        <v>99</v>
      </c>
      <c r="K416" s="24" t="s">
        <v>1079</v>
      </c>
      <c r="L416" s="23"/>
    </row>
    <row r="417" s="2" customFormat="1" ht="28.5" spans="1:12">
      <c r="A417" s="23" t="str">
        <f>IF(D417="","",COUNTA($D$21:D417)&amp;"")</f>
        <v>327</v>
      </c>
      <c r="B417" s="24" t="s">
        <v>1080</v>
      </c>
      <c r="C417" s="18" t="s">
        <v>203</v>
      </c>
      <c r="D417" s="18" t="s">
        <v>1081</v>
      </c>
      <c r="E417" s="23" t="s">
        <v>209</v>
      </c>
      <c r="F417" s="24" t="s">
        <v>1082</v>
      </c>
      <c r="G417" s="25">
        <v>150439</v>
      </c>
      <c r="H417" s="26">
        <v>30000</v>
      </c>
      <c r="I417" s="18" t="s">
        <v>217</v>
      </c>
      <c r="J417" s="23" t="s">
        <v>44</v>
      </c>
      <c r="K417" s="24" t="s">
        <v>1083</v>
      </c>
      <c r="L417" s="23" t="s">
        <v>72</v>
      </c>
    </row>
    <row r="418" s="2" customFormat="1" ht="57" spans="1:12">
      <c r="A418" s="23" t="str">
        <f>IF(D418="","",COUNTA($D$21:D418)&amp;"")</f>
        <v>328</v>
      </c>
      <c r="B418" s="24" t="s">
        <v>1084</v>
      </c>
      <c r="C418" s="18" t="s">
        <v>203</v>
      </c>
      <c r="D418" s="18" t="s">
        <v>208</v>
      </c>
      <c r="E418" s="23" t="s">
        <v>209</v>
      </c>
      <c r="F418" s="24" t="s">
        <v>1085</v>
      </c>
      <c r="G418" s="25">
        <v>427953</v>
      </c>
      <c r="H418" s="26">
        <v>20000</v>
      </c>
      <c r="I418" s="18" t="s">
        <v>31</v>
      </c>
      <c r="J418" s="23" t="s">
        <v>109</v>
      </c>
      <c r="K418" s="24" t="s">
        <v>615</v>
      </c>
      <c r="L418" s="23"/>
    </row>
    <row r="419" s="2" customFormat="1" ht="14.25" spans="1:12">
      <c r="A419" s="23" t="str">
        <f>IF(D419="","",COUNTA($D$21:D419)&amp;"")</f>
        <v>329</v>
      </c>
      <c r="B419" s="24" t="s">
        <v>1086</v>
      </c>
      <c r="C419" s="18" t="s">
        <v>203</v>
      </c>
      <c r="D419" s="18" t="s">
        <v>188</v>
      </c>
      <c r="E419" s="23" t="s">
        <v>209</v>
      </c>
      <c r="F419" s="24" t="s">
        <v>1087</v>
      </c>
      <c r="G419" s="25">
        <v>30000</v>
      </c>
      <c r="H419" s="26">
        <v>10000</v>
      </c>
      <c r="I419" s="18" t="s">
        <v>31</v>
      </c>
      <c r="J419" s="23" t="s">
        <v>70</v>
      </c>
      <c r="K419" s="24" t="s">
        <v>615</v>
      </c>
      <c r="L419" s="23"/>
    </row>
    <row r="420" s="2" customFormat="1" ht="57" spans="1:12">
      <c r="A420" s="23" t="str">
        <f>IF(D420="","",COUNTA($D$21:D420)&amp;"")</f>
        <v>330</v>
      </c>
      <c r="B420" s="33" t="s">
        <v>1088</v>
      </c>
      <c r="C420" s="18" t="s">
        <v>1089</v>
      </c>
      <c r="D420" s="18" t="s">
        <v>587</v>
      </c>
      <c r="E420" s="23" t="s">
        <v>80</v>
      </c>
      <c r="F420" s="33" t="s">
        <v>1090</v>
      </c>
      <c r="G420" s="25">
        <v>27310</v>
      </c>
      <c r="H420" s="26">
        <v>8000</v>
      </c>
      <c r="I420" s="18" t="s">
        <v>1091</v>
      </c>
      <c r="J420" s="23" t="s">
        <v>70</v>
      </c>
      <c r="K420" s="24" t="s">
        <v>1092</v>
      </c>
      <c r="L420" s="23"/>
    </row>
    <row r="421" s="4" customFormat="1" ht="14.25" spans="1:12">
      <c r="A421" s="23" t="str">
        <f>IF(D421="","",COUNTA($D$21:D421)&amp;"")</f>
        <v/>
      </c>
      <c r="B421" s="29" t="s">
        <v>19</v>
      </c>
      <c r="C421" s="15">
        <f>COUNTA(C422:C424)</f>
        <v>3</v>
      </c>
      <c r="D421" s="15"/>
      <c r="E421" s="30"/>
      <c r="F421" s="29"/>
      <c r="G421" s="32">
        <f>SUM(G422:G424)</f>
        <v>70850</v>
      </c>
      <c r="H421" s="32">
        <f>SUM(H422:H424)</f>
        <v>15600</v>
      </c>
      <c r="I421" s="15"/>
      <c r="J421" s="30"/>
      <c r="K421" s="29"/>
      <c r="L421" s="30"/>
    </row>
    <row r="422" s="2" customFormat="1" ht="14.25" spans="1:12">
      <c r="A422" s="23" t="str">
        <f>IF(D422="","",COUNTA($D$21:D422)&amp;"")</f>
        <v>331</v>
      </c>
      <c r="B422" s="24" t="s">
        <v>1093</v>
      </c>
      <c r="C422" s="18" t="s">
        <v>48</v>
      </c>
      <c r="D422" s="18" t="s">
        <v>49</v>
      </c>
      <c r="E422" s="23" t="s">
        <v>50</v>
      </c>
      <c r="F422" s="24" t="s">
        <v>1094</v>
      </c>
      <c r="G422" s="25">
        <v>40000</v>
      </c>
      <c r="H422" s="26">
        <v>10000</v>
      </c>
      <c r="I422" s="18" t="s">
        <v>31</v>
      </c>
      <c r="J422" s="23" t="s">
        <v>131</v>
      </c>
      <c r="K422" s="24" t="s">
        <v>490</v>
      </c>
      <c r="L422" s="23" t="s">
        <v>72</v>
      </c>
    </row>
    <row r="423" s="2" customFormat="1" ht="28.5" spans="1:12">
      <c r="A423" s="23" t="str">
        <f>IF(D423="","",COUNTA($D$21:D423)&amp;"")</f>
        <v>332</v>
      </c>
      <c r="B423" s="24" t="s">
        <v>1095</v>
      </c>
      <c r="C423" s="18" t="s">
        <v>203</v>
      </c>
      <c r="D423" s="18" t="s">
        <v>208</v>
      </c>
      <c r="E423" s="23" t="s">
        <v>209</v>
      </c>
      <c r="F423" s="24" t="s">
        <v>1096</v>
      </c>
      <c r="G423" s="25">
        <v>20850</v>
      </c>
      <c r="H423" s="26">
        <v>5000</v>
      </c>
      <c r="I423" s="18" t="s">
        <v>31</v>
      </c>
      <c r="J423" s="23" t="s">
        <v>36</v>
      </c>
      <c r="K423" s="24" t="s">
        <v>490</v>
      </c>
      <c r="L423" s="23"/>
    </row>
    <row r="424" s="2" customFormat="1" ht="28.5" spans="1:12">
      <c r="A424" s="23" t="str">
        <f>IF(D424="","",COUNTA($D$21:D424)&amp;"")</f>
        <v>333</v>
      </c>
      <c r="B424" s="24" t="s">
        <v>1097</v>
      </c>
      <c r="C424" s="18" t="s">
        <v>170</v>
      </c>
      <c r="D424" s="18" t="s">
        <v>188</v>
      </c>
      <c r="E424" s="23" t="s">
        <v>189</v>
      </c>
      <c r="F424" s="24" t="s">
        <v>1098</v>
      </c>
      <c r="G424" s="25">
        <v>10000</v>
      </c>
      <c r="H424" s="26">
        <v>600</v>
      </c>
      <c r="I424" s="18" t="s">
        <v>31</v>
      </c>
      <c r="J424" s="23" t="s">
        <v>131</v>
      </c>
      <c r="K424" s="24" t="s">
        <v>490</v>
      </c>
      <c r="L424" s="23"/>
    </row>
    <row r="425" s="4" customFormat="1" ht="14.25" spans="1:12">
      <c r="A425" s="23" t="str">
        <f>IF(D425="","",COUNTA($D$21:D425)&amp;"")</f>
        <v/>
      </c>
      <c r="B425" s="29" t="s">
        <v>1099</v>
      </c>
      <c r="C425" s="15">
        <f>C426+C451+C468</f>
        <v>50</v>
      </c>
      <c r="D425" s="15"/>
      <c r="E425" s="30"/>
      <c r="F425" s="29"/>
      <c r="G425" s="32">
        <f>G426+G451+G468</f>
        <v>5033779</v>
      </c>
      <c r="H425" s="32">
        <f>H426+H451+H468</f>
        <v>696154</v>
      </c>
      <c r="I425" s="15"/>
      <c r="J425" s="30"/>
      <c r="K425" s="29"/>
      <c r="L425" s="30"/>
    </row>
    <row r="426" s="4" customFormat="1" ht="14.25" spans="1:12">
      <c r="A426" s="23" t="str">
        <f>IF(D426="","",COUNTA($D$21:D426)&amp;"")</f>
        <v/>
      </c>
      <c r="B426" s="29" t="s">
        <v>1100</v>
      </c>
      <c r="C426" s="15">
        <f>C427+C435+C448</f>
        <v>21</v>
      </c>
      <c r="D426" s="15"/>
      <c r="E426" s="30"/>
      <c r="F426" s="29"/>
      <c r="G426" s="32">
        <f>G427+G435+G448</f>
        <v>2162093</v>
      </c>
      <c r="H426" s="32">
        <f>H427+H435+H448</f>
        <v>414950</v>
      </c>
      <c r="I426" s="15"/>
      <c r="J426" s="30"/>
      <c r="K426" s="29"/>
      <c r="L426" s="30"/>
    </row>
    <row r="427" s="4" customFormat="1" ht="14.25" spans="1:12">
      <c r="A427" s="23" t="str">
        <f>IF(D427="","",COUNTA($D$21:D427)&amp;"")</f>
        <v/>
      </c>
      <c r="B427" s="29" t="s">
        <v>17</v>
      </c>
      <c r="C427" s="15">
        <f>COUNTA(C428:C434)</f>
        <v>7</v>
      </c>
      <c r="D427" s="15"/>
      <c r="E427" s="30"/>
      <c r="F427" s="29"/>
      <c r="G427" s="32">
        <f>SUM(G428:G434)</f>
        <v>1350970</v>
      </c>
      <c r="H427" s="32">
        <f>SUM(H428:H434)</f>
        <v>161000</v>
      </c>
      <c r="I427" s="15"/>
      <c r="J427" s="30"/>
      <c r="K427" s="29"/>
      <c r="L427" s="30"/>
    </row>
    <row r="428" s="2" customFormat="1" ht="28.5" spans="1:12">
      <c r="A428" s="23" t="str">
        <f>IF(D428="","",COUNTA($D$21:D428)&amp;"")</f>
        <v>334</v>
      </c>
      <c r="B428" s="24" t="s">
        <v>1101</v>
      </c>
      <c r="C428" s="18" t="s">
        <v>48</v>
      </c>
      <c r="D428" s="18" t="s">
        <v>49</v>
      </c>
      <c r="E428" s="23" t="s">
        <v>50</v>
      </c>
      <c r="F428" s="24" t="s">
        <v>1102</v>
      </c>
      <c r="G428" s="25">
        <v>119394</v>
      </c>
      <c r="H428" s="26">
        <v>30000</v>
      </c>
      <c r="I428" s="18" t="s">
        <v>31</v>
      </c>
      <c r="J428" s="23" t="s">
        <v>233</v>
      </c>
      <c r="K428" s="24" t="s">
        <v>1103</v>
      </c>
      <c r="L428" s="23"/>
    </row>
    <row r="429" s="2" customFormat="1" ht="28.5" spans="1:12">
      <c r="A429" s="23" t="str">
        <f>IF(D429="","",COUNTA($D$21:D429)&amp;"")</f>
        <v>335</v>
      </c>
      <c r="B429" s="24" t="s">
        <v>1104</v>
      </c>
      <c r="C429" s="18" t="s">
        <v>48</v>
      </c>
      <c r="D429" s="18" t="s">
        <v>49</v>
      </c>
      <c r="E429" s="23" t="s">
        <v>50</v>
      </c>
      <c r="F429" s="24" t="s">
        <v>1105</v>
      </c>
      <c r="G429" s="25">
        <v>78200</v>
      </c>
      <c r="H429" s="26">
        <v>30000</v>
      </c>
      <c r="I429" s="18" t="s">
        <v>31</v>
      </c>
      <c r="J429" s="23" t="s">
        <v>233</v>
      </c>
      <c r="K429" s="24" t="s">
        <v>1106</v>
      </c>
      <c r="L429" s="23"/>
    </row>
    <row r="430" s="3" customFormat="1" ht="28.5" spans="1:12">
      <c r="A430" s="23" t="str">
        <f>IF(D430="","",COUNTA($D$21:D430)&amp;"")</f>
        <v>336</v>
      </c>
      <c r="B430" s="24" t="s">
        <v>1107</v>
      </c>
      <c r="C430" s="18" t="s">
        <v>48</v>
      </c>
      <c r="D430" s="18" t="s">
        <v>49</v>
      </c>
      <c r="E430" s="23" t="s">
        <v>50</v>
      </c>
      <c r="F430" s="24" t="s">
        <v>1108</v>
      </c>
      <c r="G430" s="25">
        <v>63376</v>
      </c>
      <c r="H430" s="26">
        <v>20000</v>
      </c>
      <c r="I430" s="18" t="s">
        <v>31</v>
      </c>
      <c r="J430" s="18" t="s">
        <v>32</v>
      </c>
      <c r="K430" s="24" t="s">
        <v>1109</v>
      </c>
      <c r="L430" s="23"/>
    </row>
    <row r="431" s="2" customFormat="1" ht="28.5" spans="1:12">
      <c r="A431" s="23" t="str">
        <f>IF(D431="","",COUNTA($D$21:D431)&amp;"")</f>
        <v>337</v>
      </c>
      <c r="B431" s="24" t="s">
        <v>1110</v>
      </c>
      <c r="C431" s="18" t="s">
        <v>1111</v>
      </c>
      <c r="D431" s="18" t="s">
        <v>413</v>
      </c>
      <c r="E431" s="23" t="s">
        <v>228</v>
      </c>
      <c r="F431" s="24" t="s">
        <v>1112</v>
      </c>
      <c r="G431" s="25">
        <v>780000</v>
      </c>
      <c r="H431" s="26">
        <v>53000</v>
      </c>
      <c r="I431" s="18" t="s">
        <v>31</v>
      </c>
      <c r="J431" s="23" t="s">
        <v>233</v>
      </c>
      <c r="K431" s="24" t="s">
        <v>33</v>
      </c>
      <c r="L431" s="28"/>
    </row>
    <row r="432" s="2" customFormat="1" ht="28.5" spans="1:12">
      <c r="A432" s="23" t="str">
        <f>IF(D432="","",COUNTA($D$21:D432)&amp;"")</f>
        <v>338</v>
      </c>
      <c r="B432" s="24" t="s">
        <v>1113</v>
      </c>
      <c r="C432" s="18" t="s">
        <v>709</v>
      </c>
      <c r="D432" s="18" t="s">
        <v>705</v>
      </c>
      <c r="E432" s="23" t="s">
        <v>179</v>
      </c>
      <c r="F432" s="24" t="s">
        <v>1114</v>
      </c>
      <c r="G432" s="25">
        <v>250000</v>
      </c>
      <c r="H432" s="26">
        <v>20000</v>
      </c>
      <c r="I432" s="18" t="s">
        <v>31</v>
      </c>
      <c r="J432" s="23" t="s">
        <v>693</v>
      </c>
      <c r="K432" s="24" t="s">
        <v>33</v>
      </c>
      <c r="L432" s="28"/>
    </row>
    <row r="433" s="2" customFormat="1" ht="28.5" spans="1:12">
      <c r="A433" s="23" t="str">
        <f>IF(D433="","",COUNTA($D$21:D433)&amp;"")</f>
        <v>339</v>
      </c>
      <c r="B433" s="24" t="s">
        <v>1115</v>
      </c>
      <c r="C433" s="18" t="s">
        <v>1116</v>
      </c>
      <c r="D433" s="18" t="s">
        <v>102</v>
      </c>
      <c r="E433" s="23" t="s">
        <v>55</v>
      </c>
      <c r="F433" s="24" t="s">
        <v>1117</v>
      </c>
      <c r="G433" s="25">
        <v>15000</v>
      </c>
      <c r="H433" s="26">
        <v>3000</v>
      </c>
      <c r="I433" s="18" t="s">
        <v>31</v>
      </c>
      <c r="J433" s="23" t="s">
        <v>32</v>
      </c>
      <c r="K433" s="24" t="s">
        <v>1118</v>
      </c>
      <c r="L433" s="23"/>
    </row>
    <row r="434" s="2" customFormat="1" ht="28.5" spans="1:12">
      <c r="A434" s="23" t="str">
        <f>IF(D434="","",COUNTA($D$21:D434)&amp;"")</f>
        <v>340</v>
      </c>
      <c r="B434" s="24" t="s">
        <v>1119</v>
      </c>
      <c r="C434" s="18" t="s">
        <v>1120</v>
      </c>
      <c r="D434" s="18" t="s">
        <v>49</v>
      </c>
      <c r="E434" s="23" t="s">
        <v>50</v>
      </c>
      <c r="F434" s="24" t="s">
        <v>1121</v>
      </c>
      <c r="G434" s="25">
        <v>45000</v>
      </c>
      <c r="H434" s="26">
        <v>5000</v>
      </c>
      <c r="I434" s="18" t="s">
        <v>31</v>
      </c>
      <c r="J434" s="23" t="s">
        <v>32</v>
      </c>
      <c r="K434" s="24" t="s">
        <v>33</v>
      </c>
      <c r="L434" s="23"/>
    </row>
    <row r="435" s="4" customFormat="1" ht="14.25" spans="1:12">
      <c r="A435" s="23" t="str">
        <f>IF(D435="","",COUNTA($D$21:D435)&amp;"")</f>
        <v/>
      </c>
      <c r="B435" s="29" t="s">
        <v>18</v>
      </c>
      <c r="C435" s="15">
        <f>COUNTA(C436:C447)</f>
        <v>12</v>
      </c>
      <c r="D435" s="15"/>
      <c r="E435" s="30"/>
      <c r="F435" s="29"/>
      <c r="G435" s="32">
        <f>SUM(G436:G447)</f>
        <v>659783</v>
      </c>
      <c r="H435" s="32">
        <f>SUM(H436:H447)</f>
        <v>179271</v>
      </c>
      <c r="I435" s="15"/>
      <c r="J435" s="30"/>
      <c r="K435" s="29"/>
      <c r="L435" s="30"/>
    </row>
    <row r="436" s="2" customFormat="1" ht="28.5" spans="1:12">
      <c r="A436" s="23" t="str">
        <f>IF(D436="","",COUNTA($D$21:D436)&amp;"")</f>
        <v>341</v>
      </c>
      <c r="B436" s="24" t="s">
        <v>1122</v>
      </c>
      <c r="C436" s="18" t="s">
        <v>66</v>
      </c>
      <c r="D436" s="18" t="s">
        <v>219</v>
      </c>
      <c r="E436" s="23" t="s">
        <v>159</v>
      </c>
      <c r="F436" s="24" t="s">
        <v>1123</v>
      </c>
      <c r="G436" s="25">
        <v>13083</v>
      </c>
      <c r="H436" s="26">
        <v>3271</v>
      </c>
      <c r="I436" s="18" t="s">
        <v>31</v>
      </c>
      <c r="J436" s="23" t="s">
        <v>70</v>
      </c>
      <c r="K436" s="24" t="s">
        <v>1124</v>
      </c>
      <c r="L436" s="23"/>
    </row>
    <row r="437" s="2" customFormat="1" ht="28.5" spans="1:12">
      <c r="A437" s="23" t="str">
        <f>IF(D437="","",COUNTA($D$21:D437)&amp;"")</f>
        <v>342</v>
      </c>
      <c r="B437" s="24" t="s">
        <v>1125</v>
      </c>
      <c r="C437" s="18" t="s">
        <v>48</v>
      </c>
      <c r="D437" s="18" t="s">
        <v>49</v>
      </c>
      <c r="E437" s="23" t="s">
        <v>50</v>
      </c>
      <c r="F437" s="24" t="s">
        <v>1126</v>
      </c>
      <c r="G437" s="25">
        <v>39971</v>
      </c>
      <c r="H437" s="26">
        <v>10000</v>
      </c>
      <c r="I437" s="18" t="s">
        <v>31</v>
      </c>
      <c r="J437" s="23" t="s">
        <v>109</v>
      </c>
      <c r="K437" s="24" t="s">
        <v>479</v>
      </c>
      <c r="L437" s="23"/>
    </row>
    <row r="438" s="2" customFormat="1" ht="28.5" spans="1:12">
      <c r="A438" s="23" t="str">
        <f>IF(D438="","",COUNTA($D$21:D438)&amp;"")</f>
        <v>343</v>
      </c>
      <c r="B438" s="24" t="s">
        <v>1127</v>
      </c>
      <c r="C438" s="18" t="s">
        <v>48</v>
      </c>
      <c r="D438" s="18" t="s">
        <v>49</v>
      </c>
      <c r="E438" s="23" t="s">
        <v>50</v>
      </c>
      <c r="F438" s="24" t="s">
        <v>1128</v>
      </c>
      <c r="G438" s="25">
        <v>66516</v>
      </c>
      <c r="H438" s="26">
        <v>30000</v>
      </c>
      <c r="I438" s="18" t="s">
        <v>31</v>
      </c>
      <c r="J438" s="23" t="s">
        <v>109</v>
      </c>
      <c r="K438" s="24" t="s">
        <v>1129</v>
      </c>
      <c r="L438" s="23"/>
    </row>
    <row r="439" s="2" customFormat="1" ht="28.5" spans="1:12">
      <c r="A439" s="23" t="str">
        <f>IF(D439="","",COUNTA($D$21:D439)&amp;"")</f>
        <v>344</v>
      </c>
      <c r="B439" s="24" t="s">
        <v>1130</v>
      </c>
      <c r="C439" s="18" t="s">
        <v>48</v>
      </c>
      <c r="D439" s="18" t="s">
        <v>49</v>
      </c>
      <c r="E439" s="23" t="s">
        <v>50</v>
      </c>
      <c r="F439" s="24" t="s">
        <v>1131</v>
      </c>
      <c r="G439" s="25">
        <v>19736</v>
      </c>
      <c r="H439" s="26">
        <v>12000</v>
      </c>
      <c r="I439" s="18" t="s">
        <v>31</v>
      </c>
      <c r="J439" s="23" t="s">
        <v>109</v>
      </c>
      <c r="K439" s="24" t="s">
        <v>479</v>
      </c>
      <c r="L439" s="23"/>
    </row>
    <row r="440" s="2" customFormat="1" ht="28.5" spans="1:12">
      <c r="A440" s="23" t="str">
        <f>IF(D440="","",COUNTA($D$21:D440)&amp;"")</f>
        <v>345</v>
      </c>
      <c r="B440" s="24" t="s">
        <v>1132</v>
      </c>
      <c r="C440" s="18" t="s">
        <v>48</v>
      </c>
      <c r="D440" s="18" t="s">
        <v>1133</v>
      </c>
      <c r="E440" s="23" t="s">
        <v>50</v>
      </c>
      <c r="F440" s="24" t="s">
        <v>1134</v>
      </c>
      <c r="G440" s="25">
        <v>158958</v>
      </c>
      <c r="H440" s="26">
        <v>20000</v>
      </c>
      <c r="I440" s="18" t="s">
        <v>31</v>
      </c>
      <c r="J440" s="23" t="s">
        <v>109</v>
      </c>
      <c r="K440" s="24" t="s">
        <v>1135</v>
      </c>
      <c r="L440" s="23"/>
    </row>
    <row r="441" s="2" customFormat="1" ht="71.25" spans="1:12">
      <c r="A441" s="23" t="str">
        <f>IF(D441="","",COUNTA($D$21:D441)&amp;"")</f>
        <v>346</v>
      </c>
      <c r="B441" s="24" t="s">
        <v>1136</v>
      </c>
      <c r="C441" s="18" t="s">
        <v>1137</v>
      </c>
      <c r="D441" s="18" t="s">
        <v>1138</v>
      </c>
      <c r="E441" s="23" t="s">
        <v>205</v>
      </c>
      <c r="F441" s="24" t="s">
        <v>1139</v>
      </c>
      <c r="G441" s="25">
        <v>69923</v>
      </c>
      <c r="H441" s="26">
        <v>50000</v>
      </c>
      <c r="I441" s="18" t="s">
        <v>31</v>
      </c>
      <c r="J441" s="23" t="s">
        <v>70</v>
      </c>
      <c r="K441" s="24" t="s">
        <v>615</v>
      </c>
      <c r="L441" s="23" t="s">
        <v>72</v>
      </c>
    </row>
    <row r="442" s="2" customFormat="1" ht="28.5" spans="1:12">
      <c r="A442" s="23" t="str">
        <f>IF(D442="","",COUNTA($D$21:D442)&amp;"")</f>
        <v>347</v>
      </c>
      <c r="B442" s="24" t="s">
        <v>1140</v>
      </c>
      <c r="C442" s="18" t="s">
        <v>1141</v>
      </c>
      <c r="D442" s="18" t="s">
        <v>1142</v>
      </c>
      <c r="E442" s="23" t="s">
        <v>179</v>
      </c>
      <c r="F442" s="24" t="s">
        <v>1143</v>
      </c>
      <c r="G442" s="25">
        <v>40000</v>
      </c>
      <c r="H442" s="26">
        <v>15000</v>
      </c>
      <c r="I442" s="18" t="s">
        <v>31</v>
      </c>
      <c r="J442" s="23" t="s">
        <v>115</v>
      </c>
      <c r="K442" s="24" t="s">
        <v>615</v>
      </c>
      <c r="L442" s="23"/>
    </row>
    <row r="443" s="2" customFormat="1" ht="28.5" spans="1:12">
      <c r="A443" s="23" t="str">
        <f>IF(D443="","",COUNTA($D$21:D443)&amp;"")</f>
        <v>348</v>
      </c>
      <c r="B443" s="24" t="s">
        <v>1144</v>
      </c>
      <c r="C443" s="18" t="s">
        <v>1145</v>
      </c>
      <c r="D443" s="18" t="s">
        <v>41</v>
      </c>
      <c r="E443" s="23" t="s">
        <v>42</v>
      </c>
      <c r="F443" s="24" t="s">
        <v>1146</v>
      </c>
      <c r="G443" s="25">
        <v>30000</v>
      </c>
      <c r="H443" s="26">
        <v>3000</v>
      </c>
      <c r="I443" s="18" t="s">
        <v>31</v>
      </c>
      <c r="J443" s="23" t="s">
        <v>44</v>
      </c>
      <c r="K443" s="24" t="s">
        <v>1147</v>
      </c>
      <c r="L443" s="23"/>
    </row>
    <row r="444" s="2" customFormat="1" ht="28.5" spans="1:12">
      <c r="A444" s="23" t="str">
        <f>IF(D444="","",COUNTA($D$21:D444)&amp;"")</f>
        <v>349</v>
      </c>
      <c r="B444" s="24" t="s">
        <v>1148</v>
      </c>
      <c r="C444" s="18" t="s">
        <v>1149</v>
      </c>
      <c r="D444" s="18" t="s">
        <v>41</v>
      </c>
      <c r="E444" s="23" t="s">
        <v>42</v>
      </c>
      <c r="F444" s="24" t="s">
        <v>1150</v>
      </c>
      <c r="G444" s="25">
        <v>81000</v>
      </c>
      <c r="H444" s="26">
        <v>18000</v>
      </c>
      <c r="I444" s="18" t="s">
        <v>31</v>
      </c>
      <c r="J444" s="23" t="s">
        <v>70</v>
      </c>
      <c r="K444" s="24" t="s">
        <v>1151</v>
      </c>
      <c r="L444" s="23"/>
    </row>
    <row r="445" s="2" customFormat="1" ht="28.5" spans="1:12">
      <c r="A445" s="23" t="str">
        <f>IF(D445="","",COUNTA($D$21:D445)&amp;"")</f>
        <v>350</v>
      </c>
      <c r="B445" s="24" t="s">
        <v>1152</v>
      </c>
      <c r="C445" s="18" t="s">
        <v>1153</v>
      </c>
      <c r="D445" s="18" t="s">
        <v>41</v>
      </c>
      <c r="E445" s="23" t="s">
        <v>42</v>
      </c>
      <c r="F445" s="24" t="s">
        <v>1154</v>
      </c>
      <c r="G445" s="25">
        <v>12000</v>
      </c>
      <c r="H445" s="26">
        <v>3000</v>
      </c>
      <c r="I445" s="18" t="s">
        <v>31</v>
      </c>
      <c r="J445" s="23" t="s">
        <v>70</v>
      </c>
      <c r="K445" s="24" t="s">
        <v>1155</v>
      </c>
      <c r="L445" s="23"/>
    </row>
    <row r="446" s="2" customFormat="1" ht="57" spans="1:12">
      <c r="A446" s="23" t="str">
        <f>IF(D446="","",COUNTA($D$21:D446)&amp;"")</f>
        <v>351</v>
      </c>
      <c r="B446" s="24" t="s">
        <v>1156</v>
      </c>
      <c r="C446" s="18" t="s">
        <v>1157</v>
      </c>
      <c r="D446" s="18" t="s">
        <v>184</v>
      </c>
      <c r="E446" s="23" t="s">
        <v>61</v>
      </c>
      <c r="F446" s="24" t="s">
        <v>1158</v>
      </c>
      <c r="G446" s="25">
        <v>100000</v>
      </c>
      <c r="H446" s="26">
        <v>10000</v>
      </c>
      <c r="I446" s="18" t="s">
        <v>31</v>
      </c>
      <c r="J446" s="23" t="s">
        <v>121</v>
      </c>
      <c r="K446" s="24" t="s">
        <v>1159</v>
      </c>
      <c r="L446" s="23"/>
    </row>
    <row r="447" s="2" customFormat="1" ht="42.75" spans="1:12">
      <c r="A447" s="23" t="str">
        <f>IF(D447="","",COUNTA($D$21:D447)&amp;"")</f>
        <v>352</v>
      </c>
      <c r="B447" s="24" t="s">
        <v>1160</v>
      </c>
      <c r="C447" s="18" t="s">
        <v>197</v>
      </c>
      <c r="D447" s="18" t="s">
        <v>198</v>
      </c>
      <c r="E447" s="23" t="s">
        <v>85</v>
      </c>
      <c r="F447" s="24" t="s">
        <v>1161</v>
      </c>
      <c r="G447" s="25">
        <v>28596</v>
      </c>
      <c r="H447" s="26">
        <v>5000</v>
      </c>
      <c r="I447" s="18" t="s">
        <v>31</v>
      </c>
      <c r="J447" s="23" t="s">
        <v>70</v>
      </c>
      <c r="K447" s="24" t="s">
        <v>1162</v>
      </c>
      <c r="L447" s="23"/>
    </row>
    <row r="448" s="4" customFormat="1" ht="14.25" spans="1:12">
      <c r="A448" s="23" t="str">
        <f>IF(D448="","",COUNTA($D$21:D448)&amp;"")</f>
        <v/>
      </c>
      <c r="B448" s="29" t="s">
        <v>19</v>
      </c>
      <c r="C448" s="15">
        <f>COUNTA(C449:C450)</f>
        <v>2</v>
      </c>
      <c r="D448" s="15"/>
      <c r="E448" s="30"/>
      <c r="F448" s="29"/>
      <c r="G448" s="32">
        <f>SUM(G449:G450)</f>
        <v>151340</v>
      </c>
      <c r="H448" s="32">
        <f>SUM(H449:H450)</f>
        <v>74679</v>
      </c>
      <c r="I448" s="15"/>
      <c r="J448" s="30"/>
      <c r="K448" s="29"/>
      <c r="L448" s="30"/>
    </row>
    <row r="449" s="2" customFormat="1" ht="14.25" spans="1:12">
      <c r="A449" s="23" t="str">
        <f>IF(D449="","",COUNTA($D$21:D449)&amp;"")</f>
        <v>353</v>
      </c>
      <c r="B449" s="24" t="s">
        <v>1163</v>
      </c>
      <c r="C449" s="18" t="s">
        <v>48</v>
      </c>
      <c r="D449" s="18" t="s">
        <v>49</v>
      </c>
      <c r="E449" s="23" t="s">
        <v>50</v>
      </c>
      <c r="F449" s="24" t="s">
        <v>1164</v>
      </c>
      <c r="G449" s="25">
        <v>70000</v>
      </c>
      <c r="H449" s="26">
        <v>8000</v>
      </c>
      <c r="I449" s="18" t="s">
        <v>31</v>
      </c>
      <c r="J449" s="23" t="s">
        <v>144</v>
      </c>
      <c r="K449" s="24" t="s">
        <v>1165</v>
      </c>
      <c r="L449" s="23"/>
    </row>
    <row r="450" s="2" customFormat="1" ht="28.5" spans="1:12">
      <c r="A450" s="23" t="str">
        <f>IF(D450="","",COUNTA($D$21:D450)&amp;"")</f>
        <v>354</v>
      </c>
      <c r="B450" s="24" t="s">
        <v>1166</v>
      </c>
      <c r="C450" s="18" t="s">
        <v>48</v>
      </c>
      <c r="D450" s="18" t="s">
        <v>49</v>
      </c>
      <c r="E450" s="23" t="s">
        <v>50</v>
      </c>
      <c r="F450" s="24" t="s">
        <v>1167</v>
      </c>
      <c r="G450" s="25">
        <v>81340</v>
      </c>
      <c r="H450" s="26">
        <v>66679</v>
      </c>
      <c r="I450" s="18" t="s">
        <v>31</v>
      </c>
      <c r="J450" s="23" t="s">
        <v>36</v>
      </c>
      <c r="K450" s="24" t="s">
        <v>1168</v>
      </c>
      <c r="L450" s="23"/>
    </row>
    <row r="451" s="4" customFormat="1" ht="14.25" spans="1:12">
      <c r="A451" s="23" t="str">
        <f>IF(D451="","",COUNTA($D$21:D451)&amp;"")</f>
        <v/>
      </c>
      <c r="B451" s="29" t="s">
        <v>1169</v>
      </c>
      <c r="C451" s="15">
        <f>C452+C460+C465</f>
        <v>13</v>
      </c>
      <c r="D451" s="15"/>
      <c r="E451" s="30"/>
      <c r="F451" s="29"/>
      <c r="G451" s="32">
        <f>G452+G460+G465</f>
        <v>1427862</v>
      </c>
      <c r="H451" s="32">
        <f>H452+H460+H465</f>
        <v>159000</v>
      </c>
      <c r="I451" s="15"/>
      <c r="J451" s="30"/>
      <c r="K451" s="29"/>
      <c r="L451" s="30"/>
    </row>
    <row r="452" s="4" customFormat="1" ht="14.25" spans="1:12">
      <c r="A452" s="23" t="str">
        <f>IF(D452="","",COUNTA($D$21:D452)&amp;"")</f>
        <v/>
      </c>
      <c r="B452" s="29" t="s">
        <v>17</v>
      </c>
      <c r="C452" s="15">
        <f>COUNTA(C453:C459)</f>
        <v>7</v>
      </c>
      <c r="D452" s="15"/>
      <c r="E452" s="30"/>
      <c r="F452" s="29"/>
      <c r="G452" s="32">
        <f>SUM(G453:G459)</f>
        <v>303450</v>
      </c>
      <c r="H452" s="32">
        <f>SUM(H453:H459)</f>
        <v>90000</v>
      </c>
      <c r="I452" s="15"/>
      <c r="J452" s="30"/>
      <c r="K452" s="29"/>
      <c r="L452" s="30"/>
    </row>
    <row r="453" s="2" customFormat="1" ht="14.25" spans="1:12">
      <c r="A453" s="23" t="str">
        <f>IF(D453="","",COUNTA($D$21:D453)&amp;"")</f>
        <v>355</v>
      </c>
      <c r="B453" s="24" t="s">
        <v>1170</v>
      </c>
      <c r="C453" s="18" t="s">
        <v>1171</v>
      </c>
      <c r="D453" s="18" t="s">
        <v>219</v>
      </c>
      <c r="E453" s="23" t="s">
        <v>159</v>
      </c>
      <c r="F453" s="24" t="s">
        <v>1172</v>
      </c>
      <c r="G453" s="25">
        <v>10450</v>
      </c>
      <c r="H453" s="26">
        <v>5000</v>
      </c>
      <c r="I453" s="18" t="s">
        <v>31</v>
      </c>
      <c r="J453" s="23" t="s">
        <v>32</v>
      </c>
      <c r="K453" s="24" t="s">
        <v>1173</v>
      </c>
      <c r="L453" s="23"/>
    </row>
    <row r="454" s="3" customFormat="1" ht="42.75" spans="1:12">
      <c r="A454" s="23" t="str">
        <f>IF(D454="","",COUNTA($D$21:D454)&amp;"")</f>
        <v>356</v>
      </c>
      <c r="B454" s="24" t="s">
        <v>1174</v>
      </c>
      <c r="C454" s="18" t="s">
        <v>901</v>
      </c>
      <c r="D454" s="18" t="s">
        <v>500</v>
      </c>
      <c r="E454" s="23" t="s">
        <v>205</v>
      </c>
      <c r="F454" s="24" t="s">
        <v>1175</v>
      </c>
      <c r="G454" s="25">
        <v>50000</v>
      </c>
      <c r="H454" s="26">
        <v>10000</v>
      </c>
      <c r="I454" s="18" t="s">
        <v>31</v>
      </c>
      <c r="J454" s="23" t="s">
        <v>32</v>
      </c>
      <c r="K454" s="24" t="s">
        <v>1173</v>
      </c>
      <c r="L454" s="23"/>
    </row>
    <row r="455" s="2" customFormat="1" ht="28.5" spans="1:12">
      <c r="A455" s="23" t="str">
        <f>IF(D455="","",COUNTA($D$21:D455)&amp;"")</f>
        <v>357</v>
      </c>
      <c r="B455" s="24" t="s">
        <v>1176</v>
      </c>
      <c r="C455" s="18" t="s">
        <v>1177</v>
      </c>
      <c r="D455" s="18" t="s">
        <v>1178</v>
      </c>
      <c r="E455" s="23" t="s">
        <v>205</v>
      </c>
      <c r="F455" s="24" t="s">
        <v>1179</v>
      </c>
      <c r="G455" s="25">
        <v>70000</v>
      </c>
      <c r="H455" s="26">
        <v>15000</v>
      </c>
      <c r="I455" s="18" t="s">
        <v>31</v>
      </c>
      <c r="J455" s="23" t="s">
        <v>64</v>
      </c>
      <c r="K455" s="24" t="s">
        <v>1173</v>
      </c>
      <c r="L455" s="23"/>
    </row>
    <row r="456" s="2" customFormat="1" ht="28.5" spans="1:12">
      <c r="A456" s="23" t="str">
        <f>IF(D456="","",COUNTA($D$21:D456)&amp;"")</f>
        <v>358</v>
      </c>
      <c r="B456" s="24" t="s">
        <v>1180</v>
      </c>
      <c r="C456" s="18" t="s">
        <v>1181</v>
      </c>
      <c r="D456" s="18" t="s">
        <v>1142</v>
      </c>
      <c r="E456" s="23" t="s">
        <v>179</v>
      </c>
      <c r="F456" s="24" t="s">
        <v>1182</v>
      </c>
      <c r="G456" s="25">
        <v>43000</v>
      </c>
      <c r="H456" s="26">
        <v>20000</v>
      </c>
      <c r="I456" s="18" t="s">
        <v>31</v>
      </c>
      <c r="J456" s="23" t="s">
        <v>32</v>
      </c>
      <c r="K456" s="24" t="s">
        <v>1173</v>
      </c>
      <c r="L456" s="23"/>
    </row>
    <row r="457" s="2" customFormat="1" ht="28.5" spans="1:12">
      <c r="A457" s="23" t="str">
        <f>IF(D457="","",COUNTA($D$21:D457)&amp;"")</f>
        <v>359</v>
      </c>
      <c r="B457" s="24" t="s">
        <v>1183</v>
      </c>
      <c r="C457" s="18" t="s">
        <v>1184</v>
      </c>
      <c r="D457" s="18" t="s">
        <v>1142</v>
      </c>
      <c r="E457" s="23" t="s">
        <v>179</v>
      </c>
      <c r="F457" s="24" t="s">
        <v>1185</v>
      </c>
      <c r="G457" s="25">
        <v>45000</v>
      </c>
      <c r="H457" s="26">
        <v>15000</v>
      </c>
      <c r="I457" s="18" t="s">
        <v>31</v>
      </c>
      <c r="J457" s="23" t="s">
        <v>32</v>
      </c>
      <c r="K457" s="24" t="s">
        <v>1173</v>
      </c>
      <c r="L457" s="23"/>
    </row>
    <row r="458" s="2" customFormat="1" ht="28.5" spans="1:12">
      <c r="A458" s="23" t="str">
        <f>IF(D458="","",COUNTA($D$21:D458)&amp;"")</f>
        <v>360</v>
      </c>
      <c r="B458" s="24" t="s">
        <v>1186</v>
      </c>
      <c r="C458" s="18" t="s">
        <v>1187</v>
      </c>
      <c r="D458" s="18" t="s">
        <v>49</v>
      </c>
      <c r="E458" s="23" t="s">
        <v>50</v>
      </c>
      <c r="F458" s="24" t="s">
        <v>1188</v>
      </c>
      <c r="G458" s="25">
        <v>60000</v>
      </c>
      <c r="H458" s="26">
        <v>20000</v>
      </c>
      <c r="I458" s="18" t="s">
        <v>31</v>
      </c>
      <c r="J458" s="23" t="s">
        <v>64</v>
      </c>
      <c r="K458" s="24" t="s">
        <v>1173</v>
      </c>
      <c r="L458" s="23"/>
    </row>
    <row r="459" s="2" customFormat="1" ht="28.5" spans="1:12">
      <c r="A459" s="23" t="str">
        <f>IF(D459="","",COUNTA($D$21:D459)&amp;"")</f>
        <v>361</v>
      </c>
      <c r="B459" s="24" t="s">
        <v>1189</v>
      </c>
      <c r="C459" s="18" t="s">
        <v>1190</v>
      </c>
      <c r="D459" s="18" t="s">
        <v>1133</v>
      </c>
      <c r="E459" s="23" t="s">
        <v>50</v>
      </c>
      <c r="F459" s="24" t="s">
        <v>1191</v>
      </c>
      <c r="G459" s="25">
        <v>25000</v>
      </c>
      <c r="H459" s="26">
        <v>5000</v>
      </c>
      <c r="I459" s="18" t="s">
        <v>31</v>
      </c>
      <c r="J459" s="23" t="s">
        <v>64</v>
      </c>
      <c r="K459" s="24" t="s">
        <v>1173</v>
      </c>
      <c r="L459" s="23"/>
    </row>
    <row r="460" s="4" customFormat="1" ht="14.25" spans="1:12">
      <c r="A460" s="23" t="str">
        <f>IF(D460="","",COUNTA($D$21:D460)&amp;"")</f>
        <v/>
      </c>
      <c r="B460" s="29" t="s">
        <v>18</v>
      </c>
      <c r="C460" s="15">
        <f>COUNTA(C461:C464)</f>
        <v>4</v>
      </c>
      <c r="D460" s="15"/>
      <c r="E460" s="30"/>
      <c r="F460" s="29"/>
      <c r="G460" s="32">
        <f>SUM(G461:G464)</f>
        <v>1078234</v>
      </c>
      <c r="H460" s="32">
        <f>SUM(H461:H464)</f>
        <v>41000</v>
      </c>
      <c r="I460" s="15"/>
      <c r="J460" s="30"/>
      <c r="K460" s="29"/>
      <c r="L460" s="30"/>
    </row>
    <row r="461" s="2" customFormat="1" ht="71.25" spans="1:12">
      <c r="A461" s="23" t="str">
        <f>IF(D461="","",COUNTA($D$21:D461)&amp;"")</f>
        <v>362</v>
      </c>
      <c r="B461" s="24" t="s">
        <v>1192</v>
      </c>
      <c r="C461" s="18" t="s">
        <v>170</v>
      </c>
      <c r="D461" s="18" t="s">
        <v>1142</v>
      </c>
      <c r="E461" s="23" t="s">
        <v>179</v>
      </c>
      <c r="F461" s="24" t="s">
        <v>1193</v>
      </c>
      <c r="G461" s="25">
        <v>875000</v>
      </c>
      <c r="H461" s="26">
        <v>30000</v>
      </c>
      <c r="I461" s="18" t="s">
        <v>31</v>
      </c>
      <c r="J461" s="23" t="s">
        <v>154</v>
      </c>
      <c r="K461" s="24" t="s">
        <v>173</v>
      </c>
      <c r="L461" s="23"/>
    </row>
    <row r="462" s="2" customFormat="1" ht="28.5" spans="1:12">
      <c r="A462" s="23" t="str">
        <f>IF(D462="","",COUNTA($D$21:D462)&amp;"")</f>
        <v>363</v>
      </c>
      <c r="B462" s="24" t="s">
        <v>1194</v>
      </c>
      <c r="C462" s="18" t="s">
        <v>852</v>
      </c>
      <c r="D462" s="18" t="s">
        <v>705</v>
      </c>
      <c r="E462" s="23" t="s">
        <v>179</v>
      </c>
      <c r="F462" s="24" t="s">
        <v>1195</v>
      </c>
      <c r="G462" s="25">
        <v>114791</v>
      </c>
      <c r="H462" s="26">
        <v>5000</v>
      </c>
      <c r="I462" s="18" t="s">
        <v>31</v>
      </c>
      <c r="J462" s="23" t="s">
        <v>115</v>
      </c>
      <c r="K462" s="24" t="s">
        <v>173</v>
      </c>
      <c r="L462" s="23"/>
    </row>
    <row r="463" s="2" customFormat="1" ht="42.75" spans="1:12">
      <c r="A463" s="23" t="str">
        <f>IF(D463="","",COUNTA($D$21:D463)&amp;"")</f>
        <v>364</v>
      </c>
      <c r="B463" s="24" t="s">
        <v>1196</v>
      </c>
      <c r="C463" s="18" t="s">
        <v>1197</v>
      </c>
      <c r="D463" s="18" t="s">
        <v>587</v>
      </c>
      <c r="E463" s="23" t="s">
        <v>80</v>
      </c>
      <c r="F463" s="24" t="s">
        <v>1198</v>
      </c>
      <c r="G463" s="25">
        <v>23600</v>
      </c>
      <c r="H463" s="26">
        <v>5000</v>
      </c>
      <c r="I463" s="18" t="s">
        <v>31</v>
      </c>
      <c r="J463" s="23" t="s">
        <v>109</v>
      </c>
      <c r="K463" s="24" t="s">
        <v>173</v>
      </c>
      <c r="L463" s="23"/>
    </row>
    <row r="464" s="2" customFormat="1" ht="42.75" spans="1:12">
      <c r="A464" s="23" t="str">
        <f>IF(D464="","",COUNTA($D$21:D464)&amp;"")</f>
        <v>365</v>
      </c>
      <c r="B464" s="24" t="s">
        <v>1199</v>
      </c>
      <c r="C464" s="18" t="s">
        <v>1200</v>
      </c>
      <c r="D464" s="18" t="s">
        <v>49</v>
      </c>
      <c r="E464" s="23" t="s">
        <v>50</v>
      </c>
      <c r="F464" s="24" t="s">
        <v>1201</v>
      </c>
      <c r="G464" s="25">
        <v>64843</v>
      </c>
      <c r="H464" s="26">
        <v>1000</v>
      </c>
      <c r="I464" s="18" t="s">
        <v>200</v>
      </c>
      <c r="J464" s="23" t="s">
        <v>349</v>
      </c>
      <c r="K464" s="24" t="s">
        <v>1202</v>
      </c>
      <c r="L464" s="23"/>
    </row>
    <row r="465" s="4" customFormat="1" ht="14.25" spans="1:12">
      <c r="A465" s="23" t="str">
        <f>IF(D465="","",COUNTA($D$21:D465)&amp;"")</f>
        <v/>
      </c>
      <c r="B465" s="29" t="s">
        <v>19</v>
      </c>
      <c r="C465" s="15">
        <f>COUNTA(C466:C467)</f>
        <v>2</v>
      </c>
      <c r="D465" s="15"/>
      <c r="E465" s="30"/>
      <c r="F465" s="29"/>
      <c r="G465" s="32">
        <f>SUM(G466:G467)</f>
        <v>46178</v>
      </c>
      <c r="H465" s="32">
        <f>SUM(H466:H467)</f>
        <v>28000</v>
      </c>
      <c r="I465" s="15"/>
      <c r="J465" s="30"/>
      <c r="K465" s="29"/>
      <c r="L465" s="30"/>
    </row>
    <row r="466" s="2" customFormat="1" ht="28.5" spans="1:12">
      <c r="A466" s="23" t="str">
        <f>IF(D466="","",COUNTA($D$21:D466)&amp;"")</f>
        <v>366</v>
      </c>
      <c r="B466" s="24" t="s">
        <v>1203</v>
      </c>
      <c r="C466" s="18" t="s">
        <v>1204</v>
      </c>
      <c r="D466" s="18" t="s">
        <v>1142</v>
      </c>
      <c r="E466" s="23" t="s">
        <v>179</v>
      </c>
      <c r="F466" s="24" t="s">
        <v>1205</v>
      </c>
      <c r="G466" s="25">
        <v>11000</v>
      </c>
      <c r="H466" s="26">
        <v>10000</v>
      </c>
      <c r="I466" s="18" t="s">
        <v>31</v>
      </c>
      <c r="J466" s="23" t="s">
        <v>144</v>
      </c>
      <c r="K466" s="24" t="s">
        <v>490</v>
      </c>
      <c r="L466" s="23"/>
    </row>
    <row r="467" s="2" customFormat="1" ht="28.5" spans="1:12">
      <c r="A467" s="23" t="str">
        <f>IF(D467="","",COUNTA($D$21:D467)&amp;"")</f>
        <v>367</v>
      </c>
      <c r="B467" s="24" t="s">
        <v>1206</v>
      </c>
      <c r="C467" s="18" t="s">
        <v>48</v>
      </c>
      <c r="D467" s="18" t="s">
        <v>49</v>
      </c>
      <c r="E467" s="23" t="s">
        <v>50</v>
      </c>
      <c r="F467" s="24" t="s">
        <v>1207</v>
      </c>
      <c r="G467" s="25">
        <v>35178</v>
      </c>
      <c r="H467" s="26">
        <v>18000</v>
      </c>
      <c r="I467" s="18" t="s">
        <v>31</v>
      </c>
      <c r="J467" s="23" t="s">
        <v>131</v>
      </c>
      <c r="K467" s="24" t="s">
        <v>490</v>
      </c>
      <c r="L467" s="23" t="s">
        <v>72</v>
      </c>
    </row>
    <row r="468" s="4" customFormat="1" ht="14.25" spans="1:12">
      <c r="A468" s="23" t="str">
        <f>IF(D468="","",COUNTA($D$21:D468)&amp;"")</f>
        <v/>
      </c>
      <c r="B468" s="29" t="s">
        <v>1208</v>
      </c>
      <c r="C468" s="15">
        <f>C469+C471+C485</f>
        <v>16</v>
      </c>
      <c r="D468" s="15"/>
      <c r="E468" s="30"/>
      <c r="F468" s="29"/>
      <c r="G468" s="32">
        <f>G469+G471+G485</f>
        <v>1443824</v>
      </c>
      <c r="H468" s="32">
        <f>H469+H471+H485</f>
        <v>122204</v>
      </c>
      <c r="I468" s="15"/>
      <c r="J468" s="30"/>
      <c r="K468" s="29"/>
      <c r="L468" s="30"/>
    </row>
    <row r="469" s="4" customFormat="1" ht="14.25" spans="1:12">
      <c r="A469" s="23" t="str">
        <f>IF(D469="","",COUNTA($D$21:D469)&amp;"")</f>
        <v/>
      </c>
      <c r="B469" s="29" t="s">
        <v>17</v>
      </c>
      <c r="C469" s="15">
        <f>COUNTA(C470)</f>
        <v>1</v>
      </c>
      <c r="D469" s="15"/>
      <c r="E469" s="30"/>
      <c r="F469" s="29"/>
      <c r="G469" s="32">
        <f>SUM(G470)</f>
        <v>20000</v>
      </c>
      <c r="H469" s="32">
        <f>SUM(H470)</f>
        <v>3000</v>
      </c>
      <c r="I469" s="15"/>
      <c r="J469" s="30"/>
      <c r="K469" s="29"/>
      <c r="L469" s="30"/>
    </row>
    <row r="470" s="2" customFormat="1" ht="28.5" spans="1:12">
      <c r="A470" s="23" t="str">
        <f>IF(D470="","",COUNTA($D$21:D470)&amp;"")</f>
        <v>368</v>
      </c>
      <c r="B470" s="24" t="s">
        <v>1209</v>
      </c>
      <c r="C470" s="18" t="s">
        <v>1210</v>
      </c>
      <c r="D470" s="18" t="s">
        <v>1211</v>
      </c>
      <c r="E470" s="23" t="s">
        <v>80</v>
      </c>
      <c r="F470" s="24" t="s">
        <v>1212</v>
      </c>
      <c r="G470" s="25">
        <v>20000</v>
      </c>
      <c r="H470" s="26">
        <v>3000</v>
      </c>
      <c r="I470" s="18" t="s">
        <v>31</v>
      </c>
      <c r="J470" s="23" t="s">
        <v>32</v>
      </c>
      <c r="K470" s="24" t="s">
        <v>1213</v>
      </c>
      <c r="L470" s="23"/>
    </row>
    <row r="471" s="4" customFormat="1" ht="14.25" spans="1:12">
      <c r="A471" s="23" t="str">
        <f>IF(D471="","",COUNTA($D$21:D471)&amp;"")</f>
        <v/>
      </c>
      <c r="B471" s="29" t="s">
        <v>18</v>
      </c>
      <c r="C471" s="15">
        <f>COUNTA(C472:C484)</f>
        <v>13</v>
      </c>
      <c r="D471" s="15"/>
      <c r="E471" s="30"/>
      <c r="F471" s="29"/>
      <c r="G471" s="32">
        <f>SUM(G472:G484)</f>
        <v>1391824</v>
      </c>
      <c r="H471" s="32">
        <f>SUM(H472:H484)</f>
        <v>113204</v>
      </c>
      <c r="I471" s="15"/>
      <c r="J471" s="30"/>
      <c r="K471" s="29"/>
      <c r="L471" s="30"/>
    </row>
    <row r="472" s="2" customFormat="1" ht="28.5" spans="1:12">
      <c r="A472" s="23" t="str">
        <f>IF(D472="","",COUNTA($D$21:D472)&amp;"")</f>
        <v>369</v>
      </c>
      <c r="B472" s="24" t="s">
        <v>1214</v>
      </c>
      <c r="C472" s="18" t="s">
        <v>1210</v>
      </c>
      <c r="D472" s="18" t="s">
        <v>1215</v>
      </c>
      <c r="E472" s="23" t="s">
        <v>205</v>
      </c>
      <c r="F472" s="24" t="s">
        <v>1216</v>
      </c>
      <c r="G472" s="25">
        <v>65000</v>
      </c>
      <c r="H472" s="26">
        <v>10000</v>
      </c>
      <c r="I472" s="18" t="s">
        <v>31</v>
      </c>
      <c r="J472" s="23" t="s">
        <v>109</v>
      </c>
      <c r="K472" s="24" t="s">
        <v>1217</v>
      </c>
      <c r="L472" s="23"/>
    </row>
    <row r="473" s="2" customFormat="1" ht="28.5" spans="1:12">
      <c r="A473" s="23" t="str">
        <f>IF(D473="","",COUNTA($D$21:D473)&amp;"")</f>
        <v>370</v>
      </c>
      <c r="B473" s="24" t="s">
        <v>1218</v>
      </c>
      <c r="C473" s="18" t="s">
        <v>709</v>
      </c>
      <c r="D473" s="18" t="s">
        <v>705</v>
      </c>
      <c r="E473" s="23" t="s">
        <v>179</v>
      </c>
      <c r="F473" s="24" t="s">
        <v>1219</v>
      </c>
      <c r="G473" s="25">
        <v>360000</v>
      </c>
      <c r="H473" s="26">
        <v>20000</v>
      </c>
      <c r="I473" s="18" t="s">
        <v>31</v>
      </c>
      <c r="J473" s="23" t="s">
        <v>70</v>
      </c>
      <c r="K473" s="24" t="s">
        <v>173</v>
      </c>
      <c r="L473" s="23"/>
    </row>
    <row r="474" s="2" customFormat="1" ht="42.75" spans="1:12">
      <c r="A474" s="23" t="str">
        <f>IF(D474="","",COUNTA($D$21:D474)&amp;"")</f>
        <v>371</v>
      </c>
      <c r="B474" s="24" t="s">
        <v>1220</v>
      </c>
      <c r="C474" s="18" t="s">
        <v>1221</v>
      </c>
      <c r="D474" s="18" t="s">
        <v>102</v>
      </c>
      <c r="E474" s="23" t="s">
        <v>55</v>
      </c>
      <c r="F474" s="24" t="s">
        <v>1222</v>
      </c>
      <c r="G474" s="25">
        <v>200000</v>
      </c>
      <c r="H474" s="26">
        <v>20000</v>
      </c>
      <c r="I474" s="18" t="s">
        <v>31</v>
      </c>
      <c r="J474" s="23" t="s">
        <v>44</v>
      </c>
      <c r="K474" s="24" t="s">
        <v>1223</v>
      </c>
      <c r="L474" s="23"/>
    </row>
    <row r="475" s="2" customFormat="1" ht="28.5" spans="1:12">
      <c r="A475" s="23" t="str">
        <f>IF(D475="","",COUNTA($D$21:D475)&amp;"")</f>
        <v>372</v>
      </c>
      <c r="B475" s="24" t="s">
        <v>1224</v>
      </c>
      <c r="C475" s="18" t="s">
        <v>66</v>
      </c>
      <c r="D475" s="18" t="s">
        <v>134</v>
      </c>
      <c r="E475" s="23" t="s">
        <v>135</v>
      </c>
      <c r="F475" s="24" t="s">
        <v>1225</v>
      </c>
      <c r="G475" s="25">
        <v>20680</v>
      </c>
      <c r="H475" s="26">
        <v>600</v>
      </c>
      <c r="I475" s="18" t="s">
        <v>31</v>
      </c>
      <c r="J475" s="23" t="s">
        <v>44</v>
      </c>
      <c r="K475" s="24" t="s">
        <v>1226</v>
      </c>
      <c r="L475" s="23"/>
    </row>
    <row r="476" s="2" customFormat="1" ht="42.75" spans="1:12">
      <c r="A476" s="23" t="str">
        <f>IF(D476="","",COUNTA($D$21:D476)&amp;"")</f>
        <v>373</v>
      </c>
      <c r="B476" s="24" t="s">
        <v>1227</v>
      </c>
      <c r="C476" s="18" t="s">
        <v>66</v>
      </c>
      <c r="D476" s="18" t="s">
        <v>134</v>
      </c>
      <c r="E476" s="23" t="s">
        <v>135</v>
      </c>
      <c r="F476" s="24" t="s">
        <v>1228</v>
      </c>
      <c r="G476" s="25">
        <v>15000</v>
      </c>
      <c r="H476" s="26">
        <v>6000</v>
      </c>
      <c r="I476" s="18" t="s">
        <v>31</v>
      </c>
      <c r="J476" s="23" t="s">
        <v>44</v>
      </c>
      <c r="K476" s="24" t="s">
        <v>1229</v>
      </c>
      <c r="L476" s="23"/>
    </row>
    <row r="477" s="2" customFormat="1" ht="42.75" spans="1:12">
      <c r="A477" s="23" t="str">
        <f>IF(D477="","",COUNTA($D$21:D477)&amp;"")</f>
        <v>374</v>
      </c>
      <c r="B477" s="24" t="s">
        <v>1230</v>
      </c>
      <c r="C477" s="18" t="s">
        <v>1231</v>
      </c>
      <c r="D477" s="18" t="s">
        <v>41</v>
      </c>
      <c r="E477" s="23" t="s">
        <v>42</v>
      </c>
      <c r="F477" s="24" t="s">
        <v>1232</v>
      </c>
      <c r="G477" s="25">
        <v>11000</v>
      </c>
      <c r="H477" s="26">
        <v>1000</v>
      </c>
      <c r="I477" s="18" t="s">
        <v>1091</v>
      </c>
      <c r="J477" s="23" t="s">
        <v>44</v>
      </c>
      <c r="K477" s="24" t="s">
        <v>1233</v>
      </c>
      <c r="L477" s="23"/>
    </row>
    <row r="478" s="2" customFormat="1" ht="57" spans="1:12">
      <c r="A478" s="23" t="str">
        <f>IF(D478="","",COUNTA($D$21:D478)&amp;"")</f>
        <v>375</v>
      </c>
      <c r="B478" s="24" t="s">
        <v>1234</v>
      </c>
      <c r="C478" s="18" t="s">
        <v>370</v>
      </c>
      <c r="D478" s="18" t="s">
        <v>41</v>
      </c>
      <c r="E478" s="23" t="s">
        <v>42</v>
      </c>
      <c r="F478" s="24" t="s">
        <v>1235</v>
      </c>
      <c r="G478" s="25">
        <v>250000</v>
      </c>
      <c r="H478" s="26">
        <v>8000</v>
      </c>
      <c r="I478" s="18" t="s">
        <v>217</v>
      </c>
      <c r="J478" s="23" t="s">
        <v>115</v>
      </c>
      <c r="K478" s="24" t="s">
        <v>1236</v>
      </c>
      <c r="L478" s="23"/>
    </row>
    <row r="479" s="2" customFormat="1" ht="57" spans="1:12">
      <c r="A479" s="23" t="str">
        <f>IF(D479="","",COUNTA($D$21:D479)&amp;"")</f>
        <v>376</v>
      </c>
      <c r="B479" s="24" t="s">
        <v>1237</v>
      </c>
      <c r="C479" s="18" t="s">
        <v>1238</v>
      </c>
      <c r="D479" s="18" t="s">
        <v>184</v>
      </c>
      <c r="E479" s="23" t="s">
        <v>61</v>
      </c>
      <c r="F479" s="24" t="s">
        <v>1239</v>
      </c>
      <c r="G479" s="25">
        <v>100000</v>
      </c>
      <c r="H479" s="26">
        <v>4000</v>
      </c>
      <c r="I479" s="18" t="s">
        <v>31</v>
      </c>
      <c r="J479" s="23" t="s">
        <v>109</v>
      </c>
      <c r="K479" s="24" t="s">
        <v>1240</v>
      </c>
      <c r="L479" s="23"/>
    </row>
    <row r="480" s="2" customFormat="1" ht="42.75" spans="1:12">
      <c r="A480" s="23" t="str">
        <f>IF(D480="","",COUNTA($D$21:D480)&amp;"")</f>
        <v>377</v>
      </c>
      <c r="B480" s="24" t="s">
        <v>1241</v>
      </c>
      <c r="C480" s="18" t="s">
        <v>1242</v>
      </c>
      <c r="D480" s="18" t="s">
        <v>1211</v>
      </c>
      <c r="E480" s="23" t="s">
        <v>80</v>
      </c>
      <c r="F480" s="24" t="s">
        <v>1243</v>
      </c>
      <c r="G480" s="25">
        <v>133144</v>
      </c>
      <c r="H480" s="26">
        <v>5000</v>
      </c>
      <c r="I480" s="18" t="s">
        <v>31</v>
      </c>
      <c r="J480" s="23" t="s">
        <v>1244</v>
      </c>
      <c r="K480" s="24" t="s">
        <v>1245</v>
      </c>
      <c r="L480" s="23"/>
    </row>
    <row r="481" s="2" customFormat="1" ht="28.5" spans="1:12">
      <c r="A481" s="23" t="str">
        <f>IF(D481="","",COUNTA($D$21:D481)&amp;"")</f>
        <v>378</v>
      </c>
      <c r="B481" s="24" t="s">
        <v>1246</v>
      </c>
      <c r="C481" s="18" t="s">
        <v>1210</v>
      </c>
      <c r="D481" s="18" t="s">
        <v>1211</v>
      </c>
      <c r="E481" s="23" t="s">
        <v>80</v>
      </c>
      <c r="F481" s="24" t="s">
        <v>1247</v>
      </c>
      <c r="G481" s="25">
        <v>50000</v>
      </c>
      <c r="H481" s="26">
        <v>3000</v>
      </c>
      <c r="I481" s="18" t="s">
        <v>31</v>
      </c>
      <c r="J481" s="23" t="s">
        <v>283</v>
      </c>
      <c r="K481" s="24" t="s">
        <v>1248</v>
      </c>
      <c r="L481" s="23"/>
    </row>
    <row r="482" s="2" customFormat="1" ht="28.5" spans="1:12">
      <c r="A482" s="23" t="str">
        <f>IF(D482="","",COUNTA($D$21:D482)&amp;"")</f>
        <v>379</v>
      </c>
      <c r="B482" s="24" t="s">
        <v>1249</v>
      </c>
      <c r="C482" s="18" t="s">
        <v>1210</v>
      </c>
      <c r="D482" s="18" t="s">
        <v>1211</v>
      </c>
      <c r="E482" s="23" t="s">
        <v>80</v>
      </c>
      <c r="F482" s="24" t="s">
        <v>1250</v>
      </c>
      <c r="G482" s="25">
        <v>120000</v>
      </c>
      <c r="H482" s="26">
        <v>20000</v>
      </c>
      <c r="I482" s="18" t="s">
        <v>31</v>
      </c>
      <c r="J482" s="23" t="s">
        <v>109</v>
      </c>
      <c r="K482" s="24" t="s">
        <v>1251</v>
      </c>
      <c r="L482" s="23"/>
    </row>
    <row r="483" s="2" customFormat="1" ht="71.25" spans="1:12">
      <c r="A483" s="23" t="str">
        <f>IF(D483="","",COUNTA($D$21:D483)&amp;"")</f>
        <v>380</v>
      </c>
      <c r="B483" s="24" t="s">
        <v>1252</v>
      </c>
      <c r="C483" s="18" t="s">
        <v>1253</v>
      </c>
      <c r="D483" s="18" t="s">
        <v>587</v>
      </c>
      <c r="E483" s="23" t="s">
        <v>80</v>
      </c>
      <c r="F483" s="24" t="s">
        <v>1254</v>
      </c>
      <c r="G483" s="25">
        <v>32000</v>
      </c>
      <c r="H483" s="26">
        <v>10000</v>
      </c>
      <c r="I483" s="18" t="s">
        <v>31</v>
      </c>
      <c r="J483" s="23" t="s">
        <v>766</v>
      </c>
      <c r="K483" s="24" t="s">
        <v>1255</v>
      </c>
      <c r="L483" s="23"/>
    </row>
    <row r="484" s="2" customFormat="1" ht="28.5" spans="1:12">
      <c r="A484" s="23" t="str">
        <f>IF(D484="","",COUNTA($D$21:D484)&amp;"")</f>
        <v>381</v>
      </c>
      <c r="B484" s="24" t="s">
        <v>1256</v>
      </c>
      <c r="C484" s="18" t="s">
        <v>66</v>
      </c>
      <c r="D484" s="18" t="s">
        <v>198</v>
      </c>
      <c r="E484" s="23" t="s">
        <v>85</v>
      </c>
      <c r="F484" s="24" t="s">
        <v>1257</v>
      </c>
      <c r="G484" s="25">
        <v>35000</v>
      </c>
      <c r="H484" s="26">
        <v>5604</v>
      </c>
      <c r="I484" s="18" t="s">
        <v>31</v>
      </c>
      <c r="J484" s="23" t="s">
        <v>109</v>
      </c>
      <c r="K484" s="24" t="s">
        <v>33</v>
      </c>
      <c r="L484" s="23"/>
    </row>
    <row r="485" s="4" customFormat="1" ht="14.25" spans="1:12">
      <c r="A485" s="23" t="str">
        <f>IF(D485="","",COUNTA($D$21:D485)&amp;"")</f>
        <v/>
      </c>
      <c r="B485" s="29" t="s">
        <v>19</v>
      </c>
      <c r="C485" s="15">
        <f>COUNTA(C486:C487)</f>
        <v>2</v>
      </c>
      <c r="D485" s="15"/>
      <c r="E485" s="30"/>
      <c r="F485" s="29"/>
      <c r="G485" s="32">
        <f>SUM(G486:G487)</f>
        <v>32000</v>
      </c>
      <c r="H485" s="32">
        <f>SUM(H486:H487)</f>
        <v>6000</v>
      </c>
      <c r="I485" s="15"/>
      <c r="J485" s="30"/>
      <c r="K485" s="29"/>
      <c r="L485" s="30"/>
    </row>
    <row r="486" s="2" customFormat="1" ht="42.75" spans="1:12">
      <c r="A486" s="23" t="str">
        <f>IF(D486="","",COUNTA($D$21:D486)&amp;"")</f>
        <v>382</v>
      </c>
      <c r="B486" s="24" t="s">
        <v>1258</v>
      </c>
      <c r="C486" s="18" t="s">
        <v>1259</v>
      </c>
      <c r="D486" s="18" t="s">
        <v>102</v>
      </c>
      <c r="E486" s="23" t="s">
        <v>55</v>
      </c>
      <c r="F486" s="24" t="s">
        <v>1260</v>
      </c>
      <c r="G486" s="25">
        <v>10000</v>
      </c>
      <c r="H486" s="26">
        <v>2000</v>
      </c>
      <c r="I486" s="18" t="s">
        <v>1091</v>
      </c>
      <c r="J486" s="23" t="s">
        <v>144</v>
      </c>
      <c r="K486" s="24" t="s">
        <v>1261</v>
      </c>
      <c r="L486" s="23"/>
    </row>
    <row r="487" s="2" customFormat="1" ht="28.5" spans="1:12">
      <c r="A487" s="23" t="str">
        <f>IF(D487="","",COUNTA($D$21:D487)&amp;"")</f>
        <v>383</v>
      </c>
      <c r="B487" s="24" t="s">
        <v>1262</v>
      </c>
      <c r="C487" s="18" t="s">
        <v>1263</v>
      </c>
      <c r="D487" s="18" t="s">
        <v>1264</v>
      </c>
      <c r="E487" s="23" t="s">
        <v>42</v>
      </c>
      <c r="F487" s="24" t="s">
        <v>1265</v>
      </c>
      <c r="G487" s="25">
        <v>22000</v>
      </c>
      <c r="H487" s="26">
        <v>4000</v>
      </c>
      <c r="I487" s="18" t="s">
        <v>31</v>
      </c>
      <c r="J487" s="23" t="s">
        <v>434</v>
      </c>
      <c r="K487" s="24" t="s">
        <v>490</v>
      </c>
      <c r="L487" s="23"/>
    </row>
    <row r="488" s="4" customFormat="1" ht="14.25" spans="1:12">
      <c r="A488" s="23" t="str">
        <f>IF(D488="","",COUNTA($D$21:D488)&amp;"")</f>
        <v/>
      </c>
      <c r="B488" s="29" t="s">
        <v>1266</v>
      </c>
      <c r="C488" s="15">
        <f>C489+C492</f>
        <v>3</v>
      </c>
      <c r="D488" s="15"/>
      <c r="E488" s="30"/>
      <c r="F488" s="29"/>
      <c r="G488" s="32">
        <f>G489+G492</f>
        <v>86410</v>
      </c>
      <c r="H488" s="32">
        <f>H489+H492</f>
        <v>16000</v>
      </c>
      <c r="I488" s="15"/>
      <c r="J488" s="30"/>
      <c r="K488" s="29"/>
      <c r="L488" s="30"/>
    </row>
    <row r="489" s="4" customFormat="1" ht="14.25" spans="1:12">
      <c r="A489" s="23" t="str">
        <f>IF(D489="","",COUNTA($D$21:D489)&amp;"")</f>
        <v/>
      </c>
      <c r="B489" s="29" t="s">
        <v>18</v>
      </c>
      <c r="C489" s="15">
        <f>COUNTA(C490:C491)</f>
        <v>2</v>
      </c>
      <c r="D489" s="15"/>
      <c r="E489" s="30"/>
      <c r="F489" s="29"/>
      <c r="G489" s="32">
        <f>SUM(G490:G491)</f>
        <v>66000</v>
      </c>
      <c r="H489" s="32">
        <f>SUM(H490:H491)</f>
        <v>15000</v>
      </c>
      <c r="I489" s="15"/>
      <c r="J489" s="30"/>
      <c r="K489" s="29"/>
      <c r="L489" s="30"/>
    </row>
    <row r="490" s="2" customFormat="1" ht="42.75" spans="1:12">
      <c r="A490" s="23" t="str">
        <f>IF(D490="","",COUNTA($D$21:D490)&amp;"")</f>
        <v>384</v>
      </c>
      <c r="B490" s="24" t="s">
        <v>1267</v>
      </c>
      <c r="C490" s="18" t="s">
        <v>203</v>
      </c>
      <c r="D490" s="18" t="s">
        <v>1268</v>
      </c>
      <c r="E490" s="18" t="s">
        <v>1269</v>
      </c>
      <c r="F490" s="24" t="s">
        <v>1270</v>
      </c>
      <c r="G490" s="25">
        <v>23000</v>
      </c>
      <c r="H490" s="26">
        <v>10000</v>
      </c>
      <c r="I490" s="18" t="s">
        <v>31</v>
      </c>
      <c r="J490" s="23" t="s">
        <v>70</v>
      </c>
      <c r="K490" s="24" t="s">
        <v>1271</v>
      </c>
      <c r="L490" s="23"/>
    </row>
    <row r="491" s="2" customFormat="1" ht="57" spans="1:12">
      <c r="A491" s="23" t="str">
        <f>IF(D491="","",COUNTA($D$21:D491)&amp;"")</f>
        <v>385</v>
      </c>
      <c r="B491" s="24" t="s">
        <v>1272</v>
      </c>
      <c r="C491" s="18" t="s">
        <v>705</v>
      </c>
      <c r="D491" s="18" t="s">
        <v>705</v>
      </c>
      <c r="E491" s="23" t="s">
        <v>179</v>
      </c>
      <c r="F491" s="24" t="s">
        <v>1273</v>
      </c>
      <c r="G491" s="25">
        <v>43000</v>
      </c>
      <c r="H491" s="26">
        <v>5000</v>
      </c>
      <c r="I491" s="18" t="s">
        <v>143</v>
      </c>
      <c r="J491" s="23" t="s">
        <v>70</v>
      </c>
      <c r="K491" s="24" t="s">
        <v>772</v>
      </c>
      <c r="L491" s="23"/>
    </row>
    <row r="492" s="4" customFormat="1" ht="14.25" spans="1:12">
      <c r="A492" s="23" t="str">
        <f>IF(D492="","",COUNTA($D$21:D492)&amp;"")</f>
        <v/>
      </c>
      <c r="B492" s="29" t="s">
        <v>19</v>
      </c>
      <c r="C492" s="15">
        <f>COUNTA(C493)</f>
        <v>1</v>
      </c>
      <c r="D492" s="15"/>
      <c r="E492" s="30"/>
      <c r="F492" s="29"/>
      <c r="G492" s="32">
        <f>SUM(G493)</f>
        <v>20410</v>
      </c>
      <c r="H492" s="32">
        <f>SUM(H493)</f>
        <v>1000</v>
      </c>
      <c r="I492" s="15"/>
      <c r="J492" s="30"/>
      <c r="K492" s="29"/>
      <c r="L492" s="30"/>
    </row>
    <row r="493" s="2" customFormat="1" ht="57" spans="1:12">
      <c r="A493" s="23" t="str">
        <f>IF(D493="","",COUNTA($D$21:D493)&amp;"")</f>
        <v>386</v>
      </c>
      <c r="B493" s="24" t="s">
        <v>1274</v>
      </c>
      <c r="C493" s="18" t="s">
        <v>1275</v>
      </c>
      <c r="D493" s="18" t="s">
        <v>102</v>
      </c>
      <c r="E493" s="23" t="s">
        <v>55</v>
      </c>
      <c r="F493" s="24" t="s">
        <v>1276</v>
      </c>
      <c r="G493" s="25">
        <v>20410</v>
      </c>
      <c r="H493" s="26">
        <v>1000</v>
      </c>
      <c r="I493" s="18" t="s">
        <v>1091</v>
      </c>
      <c r="J493" s="23" t="s">
        <v>434</v>
      </c>
      <c r="K493" s="24" t="s">
        <v>490</v>
      </c>
      <c r="L493" s="23"/>
    </row>
    <row r="494" s="4" customFormat="1" ht="14.25" spans="1:12">
      <c r="A494" s="23" t="str">
        <f>IF(D494="","",COUNTA($D$21:D494)&amp;"")</f>
        <v/>
      </c>
      <c r="B494" s="29" t="s">
        <v>22</v>
      </c>
      <c r="C494" s="15">
        <f>C498+C530+C552+C568+C588</f>
        <v>124</v>
      </c>
      <c r="D494" s="15"/>
      <c r="E494" s="30"/>
      <c r="F494" s="29"/>
      <c r="G494" s="32">
        <f>G498+G530+G552+G568+G588</f>
        <v>9539975.5</v>
      </c>
      <c r="H494" s="32">
        <f>H498+H530+H552+H568+H588</f>
        <v>1562783</v>
      </c>
      <c r="I494" s="15"/>
      <c r="J494" s="30"/>
      <c r="K494" s="29"/>
      <c r="L494" s="30"/>
    </row>
    <row r="495" s="4" customFormat="1" ht="14.25" spans="1:12">
      <c r="A495" s="23" t="str">
        <f>IF(D495="","",COUNTA($D$21:D495)&amp;"")</f>
        <v/>
      </c>
      <c r="B495" s="29" t="s">
        <v>17</v>
      </c>
      <c r="C495" s="15">
        <f>C499+C531+C569+C589</f>
        <v>16</v>
      </c>
      <c r="D495" s="15"/>
      <c r="E495" s="30"/>
      <c r="F495" s="29"/>
      <c r="G495" s="32">
        <f>G499+G531+G569+G589</f>
        <v>748153</v>
      </c>
      <c r="H495" s="32">
        <f>H499+H531+H569+H589</f>
        <v>143020</v>
      </c>
      <c r="I495" s="15"/>
      <c r="J495" s="30"/>
      <c r="K495" s="29"/>
      <c r="L495" s="30"/>
    </row>
    <row r="496" s="4" customFormat="1" ht="14.25" spans="1:12">
      <c r="A496" s="23" t="str">
        <f>IF(D496="","",COUNTA($D$21:D496)&amp;"")</f>
        <v/>
      </c>
      <c r="B496" s="29" t="s">
        <v>18</v>
      </c>
      <c r="C496" s="15">
        <f>C505+C534+C553+C574+C595</f>
        <v>64</v>
      </c>
      <c r="D496" s="15"/>
      <c r="E496" s="30"/>
      <c r="F496" s="29"/>
      <c r="G496" s="32">
        <f>G505+G534+G553+G574+G595</f>
        <v>6993205</v>
      </c>
      <c r="H496" s="32">
        <f>H505+H534+H553+H574+H595</f>
        <v>1018667</v>
      </c>
      <c r="I496" s="15"/>
      <c r="J496" s="30"/>
      <c r="K496" s="29"/>
      <c r="L496" s="30"/>
    </row>
    <row r="497" s="4" customFormat="1" ht="14.25" spans="1:12">
      <c r="A497" s="23" t="str">
        <f>IF(D497="","",COUNTA($D$21:D497)&amp;"")</f>
        <v/>
      </c>
      <c r="B497" s="29" t="s">
        <v>19</v>
      </c>
      <c r="C497" s="15">
        <f>C509+C543+C562+C585+C631</f>
        <v>44</v>
      </c>
      <c r="D497" s="15"/>
      <c r="E497" s="30"/>
      <c r="F497" s="29"/>
      <c r="G497" s="32">
        <f>G509+G543+G562+G585+G631</f>
        <v>1798617.5</v>
      </c>
      <c r="H497" s="32">
        <f>H509+H543+H562+H585+H631</f>
        <v>401096</v>
      </c>
      <c r="I497" s="15"/>
      <c r="J497" s="30"/>
      <c r="K497" s="29"/>
      <c r="L497" s="30"/>
    </row>
    <row r="498" s="4" customFormat="1" ht="14.25" spans="1:12">
      <c r="A498" s="23" t="str">
        <f>IF(D498="","",COUNTA($D$21:D498)&amp;"")</f>
        <v/>
      </c>
      <c r="B498" s="29" t="s">
        <v>1277</v>
      </c>
      <c r="C498" s="15">
        <f>C499+C505+C509</f>
        <v>28</v>
      </c>
      <c r="D498" s="15"/>
      <c r="E498" s="30"/>
      <c r="F498" s="29"/>
      <c r="G498" s="32">
        <f>G499+G505+G509</f>
        <v>668909.5</v>
      </c>
      <c r="H498" s="32">
        <f>H499+H505+H509</f>
        <v>146712</v>
      </c>
      <c r="I498" s="15"/>
      <c r="J498" s="30"/>
      <c r="K498" s="29"/>
      <c r="L498" s="30"/>
    </row>
    <row r="499" s="4" customFormat="1" ht="14.25" spans="1:12">
      <c r="A499" s="23" t="str">
        <f>IF(D499="","",COUNTA($D$21:D499)&amp;"")</f>
        <v/>
      </c>
      <c r="B499" s="29" t="s">
        <v>17</v>
      </c>
      <c r="C499" s="15">
        <f>COUNTA(C500:C504)</f>
        <v>5</v>
      </c>
      <c r="D499" s="15"/>
      <c r="E499" s="30"/>
      <c r="F499" s="29"/>
      <c r="G499" s="32">
        <f>SUM(G500:G504)</f>
        <v>212845</v>
      </c>
      <c r="H499" s="32">
        <f>SUM(H500:H504)</f>
        <v>25620</v>
      </c>
      <c r="I499" s="15"/>
      <c r="J499" s="30"/>
      <c r="K499" s="29"/>
      <c r="L499" s="30"/>
    </row>
    <row r="500" s="2" customFormat="1" ht="28.5" spans="1:12">
      <c r="A500" s="23" t="str">
        <f>IF(D500="","",COUNTA($D$21:D500)&amp;"")</f>
        <v>387</v>
      </c>
      <c r="B500" s="24" t="s">
        <v>1278</v>
      </c>
      <c r="C500" s="18" t="s">
        <v>203</v>
      </c>
      <c r="D500" s="18" t="s">
        <v>208</v>
      </c>
      <c r="E500" s="23" t="s">
        <v>209</v>
      </c>
      <c r="F500" s="24" t="s">
        <v>1279</v>
      </c>
      <c r="G500" s="25">
        <v>104246</v>
      </c>
      <c r="H500" s="26">
        <v>5000</v>
      </c>
      <c r="I500" s="18" t="s">
        <v>31</v>
      </c>
      <c r="J500" s="23" t="s">
        <v>32</v>
      </c>
      <c r="K500" s="24" t="s">
        <v>33</v>
      </c>
      <c r="L500" s="23"/>
    </row>
    <row r="501" s="2" customFormat="1" ht="28.5" spans="1:12">
      <c r="A501" s="23" t="str">
        <f>IF(D501="","",COUNTA($D$21:D501)&amp;"")</f>
        <v>388</v>
      </c>
      <c r="B501" s="24" t="s">
        <v>1280</v>
      </c>
      <c r="C501" s="18" t="s">
        <v>1281</v>
      </c>
      <c r="D501" s="18" t="s">
        <v>1282</v>
      </c>
      <c r="E501" s="23" t="s">
        <v>159</v>
      </c>
      <c r="F501" s="24" t="s">
        <v>1283</v>
      </c>
      <c r="G501" s="25">
        <v>35057</v>
      </c>
      <c r="H501" s="26">
        <v>3000</v>
      </c>
      <c r="I501" s="18" t="s">
        <v>104</v>
      </c>
      <c r="J501" s="23" t="s">
        <v>32</v>
      </c>
      <c r="K501" s="24" t="s">
        <v>33</v>
      </c>
      <c r="L501" s="23" t="s">
        <v>72</v>
      </c>
    </row>
    <row r="502" s="2" customFormat="1" ht="28.5" spans="1:12">
      <c r="A502" s="23" t="str">
        <f>IF(D502="","",COUNTA($D$21:D502)&amp;"")</f>
        <v>389</v>
      </c>
      <c r="B502" s="24" t="s">
        <v>1284</v>
      </c>
      <c r="C502" s="18" t="s">
        <v>203</v>
      </c>
      <c r="D502" s="18" t="s">
        <v>208</v>
      </c>
      <c r="E502" s="23" t="s">
        <v>209</v>
      </c>
      <c r="F502" s="24" t="s">
        <v>1285</v>
      </c>
      <c r="G502" s="25">
        <v>19790</v>
      </c>
      <c r="H502" s="26">
        <v>5000</v>
      </c>
      <c r="I502" s="18" t="s">
        <v>104</v>
      </c>
      <c r="J502" s="23" t="s">
        <v>64</v>
      </c>
      <c r="K502" s="24" t="s">
        <v>173</v>
      </c>
      <c r="L502" s="23"/>
    </row>
    <row r="503" s="2" customFormat="1" ht="28.5" spans="1:12">
      <c r="A503" s="23" t="str">
        <f>IF(D503="","",COUNTA($D$21:D503)&amp;"")</f>
        <v>390</v>
      </c>
      <c r="B503" s="24" t="s">
        <v>1286</v>
      </c>
      <c r="C503" s="18" t="s">
        <v>66</v>
      </c>
      <c r="D503" s="18" t="s">
        <v>1287</v>
      </c>
      <c r="E503" s="23" t="s">
        <v>179</v>
      </c>
      <c r="F503" s="24" t="s">
        <v>1288</v>
      </c>
      <c r="G503" s="25">
        <v>5202</v>
      </c>
      <c r="H503" s="26">
        <v>2620</v>
      </c>
      <c r="I503" s="18" t="s">
        <v>31</v>
      </c>
      <c r="J503" s="23" t="s">
        <v>64</v>
      </c>
      <c r="K503" s="24" t="s">
        <v>33</v>
      </c>
      <c r="L503" s="23"/>
    </row>
    <row r="504" s="2" customFormat="1" ht="57" spans="1:12">
      <c r="A504" s="23" t="str">
        <f>IF(D504="","",COUNTA($D$21:D504)&amp;"")</f>
        <v>391</v>
      </c>
      <c r="B504" s="24" t="s">
        <v>1289</v>
      </c>
      <c r="C504" s="18" t="s">
        <v>66</v>
      </c>
      <c r="D504" s="18" t="s">
        <v>198</v>
      </c>
      <c r="E504" s="23" t="s">
        <v>85</v>
      </c>
      <c r="F504" s="24" t="s">
        <v>1290</v>
      </c>
      <c r="G504" s="25">
        <v>48550</v>
      </c>
      <c r="H504" s="26">
        <v>10000</v>
      </c>
      <c r="I504" s="18" t="s">
        <v>635</v>
      </c>
      <c r="J504" s="23" t="s">
        <v>32</v>
      </c>
      <c r="K504" s="24" t="s">
        <v>1291</v>
      </c>
      <c r="L504" s="23"/>
    </row>
    <row r="505" s="4" customFormat="1" ht="14.25" spans="1:12">
      <c r="A505" s="23" t="str">
        <f>IF(D505="","",COUNTA($D$21:D505)&amp;"")</f>
        <v/>
      </c>
      <c r="B505" s="29" t="s">
        <v>18</v>
      </c>
      <c r="C505" s="15">
        <f>COUNTA(C506:C508)</f>
        <v>3</v>
      </c>
      <c r="D505" s="15"/>
      <c r="E505" s="30"/>
      <c r="F505" s="29"/>
      <c r="G505" s="32">
        <f>SUM(G506:G508)</f>
        <v>151161</v>
      </c>
      <c r="H505" s="32">
        <f>SUM(H506:H508)</f>
        <v>25126</v>
      </c>
      <c r="I505" s="15"/>
      <c r="J505" s="30"/>
      <c r="K505" s="29"/>
      <c r="L505" s="30"/>
    </row>
    <row r="506" s="2" customFormat="1" ht="28.5" spans="1:12">
      <c r="A506" s="23" t="str">
        <f>IF(D506="","",COUNTA($D$21:D506)&amp;"")</f>
        <v>392</v>
      </c>
      <c r="B506" s="24" t="s">
        <v>1292</v>
      </c>
      <c r="C506" s="18" t="s">
        <v>1293</v>
      </c>
      <c r="D506" s="18" t="s">
        <v>49</v>
      </c>
      <c r="E506" s="23" t="s">
        <v>50</v>
      </c>
      <c r="F506" s="24" t="s">
        <v>1294</v>
      </c>
      <c r="G506" s="25">
        <v>108821</v>
      </c>
      <c r="H506" s="26">
        <v>7000</v>
      </c>
      <c r="I506" s="18" t="s">
        <v>31</v>
      </c>
      <c r="J506" s="23" t="s">
        <v>70</v>
      </c>
      <c r="K506" s="24" t="s">
        <v>1295</v>
      </c>
      <c r="L506" s="23" t="s">
        <v>72</v>
      </c>
    </row>
    <row r="507" s="2" customFormat="1" ht="28.5" spans="1:12">
      <c r="A507" s="23" t="str">
        <f>IF(D507="","",COUNTA($D$21:D507)&amp;"")</f>
        <v>393</v>
      </c>
      <c r="B507" s="24" t="s">
        <v>1296</v>
      </c>
      <c r="C507" s="18" t="s">
        <v>1297</v>
      </c>
      <c r="D507" s="18" t="s">
        <v>1281</v>
      </c>
      <c r="E507" s="23" t="s">
        <v>50</v>
      </c>
      <c r="F507" s="24" t="s">
        <v>1298</v>
      </c>
      <c r="G507" s="25">
        <v>18340</v>
      </c>
      <c r="H507" s="26">
        <v>13126</v>
      </c>
      <c r="I507" s="18" t="s">
        <v>1299</v>
      </c>
      <c r="J507" s="23" t="s">
        <v>70</v>
      </c>
      <c r="K507" s="24" t="s">
        <v>173</v>
      </c>
      <c r="L507" s="23" t="s">
        <v>72</v>
      </c>
    </row>
    <row r="508" s="2" customFormat="1" ht="28.5" spans="1:12">
      <c r="A508" s="23" t="str">
        <f>IF(D508="","",COUNTA($D$21:D508)&amp;"")</f>
        <v>394</v>
      </c>
      <c r="B508" s="24" t="s">
        <v>1300</v>
      </c>
      <c r="C508" s="18" t="s">
        <v>183</v>
      </c>
      <c r="D508" s="18" t="s">
        <v>184</v>
      </c>
      <c r="E508" s="23" t="s">
        <v>61</v>
      </c>
      <c r="F508" s="24" t="s">
        <v>1301</v>
      </c>
      <c r="G508" s="25">
        <v>24000</v>
      </c>
      <c r="H508" s="26">
        <v>5000</v>
      </c>
      <c r="I508" s="18" t="s">
        <v>143</v>
      </c>
      <c r="J508" s="23" t="s">
        <v>44</v>
      </c>
      <c r="K508" s="24" t="s">
        <v>1302</v>
      </c>
      <c r="L508" s="23"/>
    </row>
    <row r="509" s="4" customFormat="1" ht="14.25" spans="1:12">
      <c r="A509" s="23" t="str">
        <f>IF(D509="","",COUNTA($D$21:D509)&amp;"")</f>
        <v/>
      </c>
      <c r="B509" s="29" t="s">
        <v>19</v>
      </c>
      <c r="C509" s="15">
        <f>COUNTA(C510:C529)</f>
        <v>20</v>
      </c>
      <c r="D509" s="15"/>
      <c r="E509" s="30"/>
      <c r="F509" s="29"/>
      <c r="G509" s="32">
        <f>SUM(G510:G529)</f>
        <v>304903.5</v>
      </c>
      <c r="H509" s="32">
        <f>SUM(H510:H529)</f>
        <v>95966</v>
      </c>
      <c r="I509" s="15"/>
      <c r="J509" s="30"/>
      <c r="K509" s="29"/>
      <c r="L509" s="30"/>
    </row>
    <row r="510" s="2" customFormat="1" ht="28.5" spans="1:12">
      <c r="A510" s="23" t="str">
        <f>IF(D510="","",COUNTA($D$21:D510)&amp;"")</f>
        <v>395</v>
      </c>
      <c r="B510" s="24" t="s">
        <v>1303</v>
      </c>
      <c r="C510" s="18" t="s">
        <v>66</v>
      </c>
      <c r="D510" s="18" t="s">
        <v>1304</v>
      </c>
      <c r="E510" s="23" t="s">
        <v>228</v>
      </c>
      <c r="F510" s="24" t="s">
        <v>1305</v>
      </c>
      <c r="G510" s="25">
        <v>6112</v>
      </c>
      <c r="H510" s="26">
        <v>2007</v>
      </c>
      <c r="I510" s="18" t="s">
        <v>31</v>
      </c>
      <c r="J510" s="23" t="s">
        <v>144</v>
      </c>
      <c r="K510" s="24" t="s">
        <v>490</v>
      </c>
      <c r="L510" s="23" t="s">
        <v>72</v>
      </c>
    </row>
    <row r="511" s="2" customFormat="1" ht="28.5" spans="1:12">
      <c r="A511" s="23" t="str">
        <f>IF(D511="","",COUNTA($D$21:D511)&amp;"")</f>
        <v>396</v>
      </c>
      <c r="B511" s="24" t="s">
        <v>1306</v>
      </c>
      <c r="C511" s="18" t="s">
        <v>66</v>
      </c>
      <c r="D511" s="18" t="s">
        <v>1304</v>
      </c>
      <c r="E511" s="23" t="s">
        <v>228</v>
      </c>
      <c r="F511" s="24" t="s">
        <v>1307</v>
      </c>
      <c r="G511" s="25">
        <v>6861</v>
      </c>
      <c r="H511" s="26">
        <v>2938</v>
      </c>
      <c r="I511" s="18" t="s">
        <v>31</v>
      </c>
      <c r="J511" s="23" t="s">
        <v>1308</v>
      </c>
      <c r="K511" s="24" t="s">
        <v>490</v>
      </c>
      <c r="L511" s="23" t="s">
        <v>72</v>
      </c>
    </row>
    <row r="512" s="2" customFormat="1" ht="28.5" spans="1:12">
      <c r="A512" s="23" t="str">
        <f>IF(D512="","",COUNTA($D$21:D512)&amp;"")</f>
        <v>397</v>
      </c>
      <c r="B512" s="24" t="s">
        <v>1309</v>
      </c>
      <c r="C512" s="18" t="s">
        <v>48</v>
      </c>
      <c r="D512" s="18" t="s">
        <v>49</v>
      </c>
      <c r="E512" s="23" t="s">
        <v>50</v>
      </c>
      <c r="F512" s="24" t="s">
        <v>1310</v>
      </c>
      <c r="G512" s="25">
        <v>7870</v>
      </c>
      <c r="H512" s="26">
        <v>2517</v>
      </c>
      <c r="I512" s="18" t="s">
        <v>31</v>
      </c>
      <c r="J512" s="23" t="s">
        <v>144</v>
      </c>
      <c r="K512" s="24" t="s">
        <v>490</v>
      </c>
      <c r="L512" s="23" t="s">
        <v>72</v>
      </c>
    </row>
    <row r="513" s="2" customFormat="1" ht="28.5" spans="1:12">
      <c r="A513" s="23" t="str">
        <f>IF(D513="","",COUNTA($D$21:D513)&amp;"")</f>
        <v>398</v>
      </c>
      <c r="B513" s="24" t="s">
        <v>1311</v>
      </c>
      <c r="C513" s="18" t="s">
        <v>170</v>
      </c>
      <c r="D513" s="18" t="s">
        <v>188</v>
      </c>
      <c r="E513" s="23" t="s">
        <v>189</v>
      </c>
      <c r="F513" s="24" t="s">
        <v>1312</v>
      </c>
      <c r="G513" s="25">
        <v>5245</v>
      </c>
      <c r="H513" s="26">
        <v>2620</v>
      </c>
      <c r="I513" s="18" t="s">
        <v>31</v>
      </c>
      <c r="J513" s="23" t="s">
        <v>144</v>
      </c>
      <c r="K513" s="24" t="s">
        <v>490</v>
      </c>
      <c r="L513" s="23"/>
    </row>
    <row r="514" s="2" customFormat="1" ht="85.5" spans="1:12">
      <c r="A514" s="23" t="str">
        <f>IF(D514="","",COUNTA($D$21:D514)&amp;"")</f>
        <v>399</v>
      </c>
      <c r="B514" s="24" t="s">
        <v>1313</v>
      </c>
      <c r="C514" s="18" t="s">
        <v>1314</v>
      </c>
      <c r="D514" s="18" t="s">
        <v>1315</v>
      </c>
      <c r="E514" s="18" t="s">
        <v>1316</v>
      </c>
      <c r="F514" s="24" t="s">
        <v>1317</v>
      </c>
      <c r="G514" s="25">
        <v>19797</v>
      </c>
      <c r="H514" s="26">
        <v>6802</v>
      </c>
      <c r="I514" s="18" t="s">
        <v>217</v>
      </c>
      <c r="J514" s="23" t="s">
        <v>144</v>
      </c>
      <c r="K514" s="24" t="s">
        <v>490</v>
      </c>
      <c r="L514" s="23" t="s">
        <v>72</v>
      </c>
    </row>
    <row r="515" s="2" customFormat="1" ht="28.5" spans="1:12">
      <c r="A515" s="23" t="str">
        <f>IF(D515="","",COUNTA($D$21:D515)&amp;"")</f>
        <v>400</v>
      </c>
      <c r="B515" s="24" t="s">
        <v>1318</v>
      </c>
      <c r="C515" s="18" t="s">
        <v>1319</v>
      </c>
      <c r="D515" s="18" t="s">
        <v>1320</v>
      </c>
      <c r="E515" s="23" t="s">
        <v>205</v>
      </c>
      <c r="F515" s="24" t="s">
        <v>1321</v>
      </c>
      <c r="G515" s="25">
        <v>6921</v>
      </c>
      <c r="H515" s="26">
        <v>2475</v>
      </c>
      <c r="I515" s="18" t="s">
        <v>104</v>
      </c>
      <c r="J515" s="23" t="s">
        <v>144</v>
      </c>
      <c r="K515" s="24" t="s">
        <v>490</v>
      </c>
      <c r="L515" s="23" t="s">
        <v>72</v>
      </c>
    </row>
    <row r="516" s="2" customFormat="1" ht="28.5" spans="1:12">
      <c r="A516" s="23" t="str">
        <f>IF(D516="","",COUNTA($D$21:D516)&amp;"")</f>
        <v>401</v>
      </c>
      <c r="B516" s="24" t="s">
        <v>1322</v>
      </c>
      <c r="C516" s="18" t="s">
        <v>1323</v>
      </c>
      <c r="D516" s="18" t="s">
        <v>188</v>
      </c>
      <c r="E516" s="23" t="s">
        <v>189</v>
      </c>
      <c r="F516" s="24" t="s">
        <v>1324</v>
      </c>
      <c r="G516" s="25">
        <v>7544</v>
      </c>
      <c r="H516" s="26">
        <v>2918</v>
      </c>
      <c r="I516" s="18" t="s">
        <v>104</v>
      </c>
      <c r="J516" s="23" t="s">
        <v>144</v>
      </c>
      <c r="K516" s="24" t="s">
        <v>490</v>
      </c>
      <c r="L516" s="23" t="s">
        <v>72</v>
      </c>
    </row>
    <row r="517" s="2" customFormat="1" ht="28.5" spans="1:12">
      <c r="A517" s="23" t="str">
        <f>IF(D517="","",COUNTA($D$21:D517)&amp;"")</f>
        <v>402</v>
      </c>
      <c r="B517" s="24" t="s">
        <v>1325</v>
      </c>
      <c r="C517" s="18" t="s">
        <v>1326</v>
      </c>
      <c r="D517" s="18" t="s">
        <v>49</v>
      </c>
      <c r="E517" s="23" t="s">
        <v>50</v>
      </c>
      <c r="F517" s="24" t="s">
        <v>1327</v>
      </c>
      <c r="G517" s="25">
        <v>15427</v>
      </c>
      <c r="H517" s="26">
        <v>4000</v>
      </c>
      <c r="I517" s="18" t="s">
        <v>104</v>
      </c>
      <c r="J517" s="23" t="s">
        <v>144</v>
      </c>
      <c r="K517" s="24" t="s">
        <v>490</v>
      </c>
      <c r="L517" s="23" t="s">
        <v>72</v>
      </c>
    </row>
    <row r="518" s="2" customFormat="1" ht="28.5" spans="1:12">
      <c r="A518" s="23" t="str">
        <f>IF(D518="","",COUNTA($D$21:D518)&amp;"")</f>
        <v>403</v>
      </c>
      <c r="B518" s="24" t="s">
        <v>1328</v>
      </c>
      <c r="C518" s="18" t="s">
        <v>1326</v>
      </c>
      <c r="D518" s="18" t="s">
        <v>49</v>
      </c>
      <c r="E518" s="23" t="s">
        <v>50</v>
      </c>
      <c r="F518" s="24" t="s">
        <v>1329</v>
      </c>
      <c r="G518" s="25">
        <v>16436</v>
      </c>
      <c r="H518" s="26">
        <v>4500</v>
      </c>
      <c r="I518" s="18" t="s">
        <v>104</v>
      </c>
      <c r="J518" s="23" t="s">
        <v>144</v>
      </c>
      <c r="K518" s="24" t="s">
        <v>490</v>
      </c>
      <c r="L518" s="23" t="s">
        <v>72</v>
      </c>
    </row>
    <row r="519" s="2" customFormat="1" ht="28.5" spans="1:12">
      <c r="A519" s="23" t="str">
        <f>IF(D519="","",COUNTA($D$21:D519)&amp;"")</f>
        <v>404</v>
      </c>
      <c r="B519" s="24" t="s">
        <v>1330</v>
      </c>
      <c r="C519" s="18" t="s">
        <v>188</v>
      </c>
      <c r="D519" s="18" t="s">
        <v>208</v>
      </c>
      <c r="E519" s="23" t="s">
        <v>209</v>
      </c>
      <c r="F519" s="24" t="s">
        <v>1331</v>
      </c>
      <c r="G519" s="25">
        <v>14187</v>
      </c>
      <c r="H519" s="26">
        <v>4000</v>
      </c>
      <c r="I519" s="18" t="s">
        <v>104</v>
      </c>
      <c r="J519" s="23" t="s">
        <v>144</v>
      </c>
      <c r="K519" s="24" t="s">
        <v>490</v>
      </c>
      <c r="L519" s="23" t="s">
        <v>72</v>
      </c>
    </row>
    <row r="520" s="2" customFormat="1" ht="28.5" spans="1:12">
      <c r="A520" s="23" t="str">
        <f>IF(D520="","",COUNTA($D$21:D520)&amp;"")</f>
        <v>405</v>
      </c>
      <c r="B520" s="24" t="s">
        <v>1332</v>
      </c>
      <c r="C520" s="18" t="s">
        <v>1319</v>
      </c>
      <c r="D520" s="18" t="s">
        <v>500</v>
      </c>
      <c r="E520" s="23" t="s">
        <v>205</v>
      </c>
      <c r="F520" s="24" t="s">
        <v>1333</v>
      </c>
      <c r="G520" s="25">
        <v>11701</v>
      </c>
      <c r="H520" s="26">
        <v>6560</v>
      </c>
      <c r="I520" s="18" t="s">
        <v>104</v>
      </c>
      <c r="J520" s="23" t="s">
        <v>131</v>
      </c>
      <c r="K520" s="24" t="s">
        <v>490</v>
      </c>
      <c r="L520" s="23" t="s">
        <v>72</v>
      </c>
    </row>
    <row r="521" s="2" customFormat="1" ht="28.5" spans="1:12">
      <c r="A521" s="23" t="str">
        <f>IF(D521="","",COUNTA($D$21:D521)&amp;"")</f>
        <v>406</v>
      </c>
      <c r="B521" s="24" t="s">
        <v>1334</v>
      </c>
      <c r="C521" s="18" t="s">
        <v>1335</v>
      </c>
      <c r="D521" s="18" t="s">
        <v>1304</v>
      </c>
      <c r="E521" s="23" t="s">
        <v>228</v>
      </c>
      <c r="F521" s="24" t="s">
        <v>1336</v>
      </c>
      <c r="G521" s="25">
        <v>10781</v>
      </c>
      <c r="H521" s="26">
        <v>2300</v>
      </c>
      <c r="I521" s="18" t="s">
        <v>104</v>
      </c>
      <c r="J521" s="23" t="s">
        <v>131</v>
      </c>
      <c r="K521" s="24" t="s">
        <v>490</v>
      </c>
      <c r="L521" s="23" t="s">
        <v>72</v>
      </c>
    </row>
    <row r="522" s="2" customFormat="1" ht="28.5" spans="1:12">
      <c r="A522" s="23" t="str">
        <f>IF(D522="","",COUNTA($D$21:D522)&amp;"")</f>
        <v>407</v>
      </c>
      <c r="B522" s="24" t="s">
        <v>1337</v>
      </c>
      <c r="C522" s="18" t="s">
        <v>66</v>
      </c>
      <c r="D522" s="18" t="s">
        <v>1338</v>
      </c>
      <c r="E522" s="23" t="s">
        <v>55</v>
      </c>
      <c r="F522" s="24" t="s">
        <v>1339</v>
      </c>
      <c r="G522" s="25">
        <v>43590</v>
      </c>
      <c r="H522" s="26">
        <v>20000</v>
      </c>
      <c r="I522" s="18" t="s">
        <v>104</v>
      </c>
      <c r="J522" s="23" t="s">
        <v>70</v>
      </c>
      <c r="K522" s="24" t="s">
        <v>173</v>
      </c>
      <c r="L522" s="23" t="s">
        <v>72</v>
      </c>
    </row>
    <row r="523" s="2" customFormat="1" ht="28.5" spans="1:12">
      <c r="A523" s="23" t="str">
        <f>IF(D523="","",COUNTA($D$21:D523)&amp;"")</f>
        <v>408</v>
      </c>
      <c r="B523" s="24" t="s">
        <v>1340</v>
      </c>
      <c r="C523" s="18" t="s">
        <v>1341</v>
      </c>
      <c r="D523" s="18" t="s">
        <v>1342</v>
      </c>
      <c r="E523" s="23" t="s">
        <v>50</v>
      </c>
      <c r="F523" s="24" t="s">
        <v>1343</v>
      </c>
      <c r="G523" s="25">
        <v>38948</v>
      </c>
      <c r="H523" s="26">
        <v>4000</v>
      </c>
      <c r="I523" s="18" t="s">
        <v>31</v>
      </c>
      <c r="J523" s="23" t="s">
        <v>36</v>
      </c>
      <c r="K523" s="24" t="s">
        <v>1344</v>
      </c>
      <c r="L523" s="23"/>
    </row>
    <row r="524" s="2" customFormat="1" ht="28.5" spans="1:12">
      <c r="A524" s="23" t="str">
        <f>IF(D524="","",COUNTA($D$21:D524)&amp;"")</f>
        <v>409</v>
      </c>
      <c r="B524" s="24" t="s">
        <v>1345</v>
      </c>
      <c r="C524" s="18" t="s">
        <v>1346</v>
      </c>
      <c r="D524" s="18" t="s">
        <v>134</v>
      </c>
      <c r="E524" s="23" t="s">
        <v>135</v>
      </c>
      <c r="F524" s="24" t="s">
        <v>1347</v>
      </c>
      <c r="G524" s="25">
        <v>18200</v>
      </c>
      <c r="H524" s="26">
        <v>5000</v>
      </c>
      <c r="I524" s="18" t="s">
        <v>104</v>
      </c>
      <c r="J524" s="23" t="s">
        <v>131</v>
      </c>
      <c r="K524" s="24" t="s">
        <v>490</v>
      </c>
      <c r="L524" s="23"/>
    </row>
    <row r="525" s="2" customFormat="1" ht="28.5" spans="1:12">
      <c r="A525" s="23" t="str">
        <f>IF(D525="","",COUNTA($D$21:D525)&amp;"")</f>
        <v>410</v>
      </c>
      <c r="B525" s="24" t="s">
        <v>1348</v>
      </c>
      <c r="C525" s="18" t="s">
        <v>1349</v>
      </c>
      <c r="D525" s="18" t="s">
        <v>134</v>
      </c>
      <c r="E525" s="23" t="s">
        <v>135</v>
      </c>
      <c r="F525" s="24" t="s">
        <v>1350</v>
      </c>
      <c r="G525" s="25">
        <v>11000</v>
      </c>
      <c r="H525" s="26">
        <v>1000</v>
      </c>
      <c r="I525" s="18" t="s">
        <v>104</v>
      </c>
      <c r="J525" s="23" t="s">
        <v>131</v>
      </c>
      <c r="K525" s="24" t="s">
        <v>490</v>
      </c>
      <c r="L525" s="23"/>
    </row>
    <row r="526" s="2" customFormat="1" ht="28.5" spans="1:12">
      <c r="A526" s="23" t="str">
        <f>IF(D526="","",COUNTA($D$21:D526)&amp;"")</f>
        <v>411</v>
      </c>
      <c r="B526" s="24" t="s">
        <v>1351</v>
      </c>
      <c r="C526" s="18" t="s">
        <v>1352</v>
      </c>
      <c r="D526" s="18" t="s">
        <v>184</v>
      </c>
      <c r="E526" s="23" t="s">
        <v>61</v>
      </c>
      <c r="F526" s="24" t="s">
        <v>1353</v>
      </c>
      <c r="G526" s="25">
        <v>7288</v>
      </c>
      <c r="H526" s="26">
        <v>3000</v>
      </c>
      <c r="I526" s="18" t="s">
        <v>143</v>
      </c>
      <c r="J526" s="23" t="s">
        <v>131</v>
      </c>
      <c r="K526" s="24" t="s">
        <v>490</v>
      </c>
      <c r="L526" s="23"/>
    </row>
    <row r="527" s="2" customFormat="1" ht="28.5" spans="1:12">
      <c r="A527" s="23" t="str">
        <f>IF(D527="","",COUNTA($D$21:D527)&amp;"")</f>
        <v>412</v>
      </c>
      <c r="B527" s="24" t="s">
        <v>1354</v>
      </c>
      <c r="C527" s="18" t="s">
        <v>1355</v>
      </c>
      <c r="D527" s="18" t="s">
        <v>184</v>
      </c>
      <c r="E527" s="23" t="s">
        <v>61</v>
      </c>
      <c r="F527" s="24" t="s">
        <v>1356</v>
      </c>
      <c r="G527" s="25">
        <v>17750</v>
      </c>
      <c r="H527" s="26">
        <v>4000</v>
      </c>
      <c r="I527" s="18" t="s">
        <v>143</v>
      </c>
      <c r="J527" s="23" t="s">
        <v>131</v>
      </c>
      <c r="K527" s="24" t="s">
        <v>490</v>
      </c>
      <c r="L527" s="23"/>
    </row>
    <row r="528" s="2" customFormat="1" ht="28.5" spans="1:12">
      <c r="A528" s="23" t="str">
        <f>IF(D528="","",COUNTA($D$21:D528)&amp;"")</f>
        <v>413</v>
      </c>
      <c r="B528" s="24" t="s">
        <v>1357</v>
      </c>
      <c r="C528" s="18" t="s">
        <v>1358</v>
      </c>
      <c r="D528" s="18" t="s">
        <v>198</v>
      </c>
      <c r="E528" s="23" t="s">
        <v>85</v>
      </c>
      <c r="F528" s="24" t="s">
        <v>1359</v>
      </c>
      <c r="G528" s="25">
        <v>24392</v>
      </c>
      <c r="H528" s="26">
        <v>12329</v>
      </c>
      <c r="I528" s="18" t="s">
        <v>217</v>
      </c>
      <c r="J528" s="23" t="s">
        <v>144</v>
      </c>
      <c r="K528" s="24" t="s">
        <v>490</v>
      </c>
      <c r="L528" s="23"/>
    </row>
    <row r="529" s="2" customFormat="1" ht="28.5" spans="1:12">
      <c r="A529" s="23" t="str">
        <f>IF(D529="","",COUNTA($D$21:D529)&amp;"")</f>
        <v>414</v>
      </c>
      <c r="B529" s="24" t="s">
        <v>1360</v>
      </c>
      <c r="C529" s="18" t="s">
        <v>1361</v>
      </c>
      <c r="D529" s="18" t="s">
        <v>198</v>
      </c>
      <c r="E529" s="23" t="s">
        <v>85</v>
      </c>
      <c r="F529" s="24" t="s">
        <v>1362</v>
      </c>
      <c r="G529" s="25">
        <v>14853.5</v>
      </c>
      <c r="H529" s="26">
        <v>3000</v>
      </c>
      <c r="I529" s="18" t="s">
        <v>143</v>
      </c>
      <c r="J529" s="23" t="s">
        <v>131</v>
      </c>
      <c r="K529" s="24" t="s">
        <v>490</v>
      </c>
      <c r="L529" s="23"/>
    </row>
    <row r="530" s="4" customFormat="1" ht="14.25" spans="1:12">
      <c r="A530" s="23" t="str">
        <f>IF(D530="","",COUNTA($D$21:D530)&amp;"")</f>
        <v/>
      </c>
      <c r="B530" s="29" t="s">
        <v>1363</v>
      </c>
      <c r="C530" s="15">
        <f>C531+C543+C534</f>
        <v>18</v>
      </c>
      <c r="D530" s="15"/>
      <c r="E530" s="30"/>
      <c r="F530" s="29"/>
      <c r="G530" s="32">
        <f>G531+G534+G543</f>
        <v>605679</v>
      </c>
      <c r="H530" s="32">
        <f>H531+H534+H543</f>
        <v>224128</v>
      </c>
      <c r="I530" s="15"/>
      <c r="J530" s="30"/>
      <c r="K530" s="29"/>
      <c r="L530" s="30"/>
    </row>
    <row r="531" s="4" customFormat="1" ht="14.25" spans="1:12">
      <c r="A531" s="23" t="str">
        <f>IF(D531="","",COUNTA($D$21:D531)&amp;"")</f>
        <v/>
      </c>
      <c r="B531" s="29" t="s">
        <v>17</v>
      </c>
      <c r="C531" s="15">
        <f>COUNTA(C532:C533)</f>
        <v>2</v>
      </c>
      <c r="D531" s="15"/>
      <c r="E531" s="30"/>
      <c r="F531" s="29"/>
      <c r="G531" s="32">
        <f>SUM(G532:G533)</f>
        <v>11648</v>
      </c>
      <c r="H531" s="32">
        <f>SUM(H532:H533)</f>
        <v>7200</v>
      </c>
      <c r="I531" s="15"/>
      <c r="J531" s="30"/>
      <c r="K531" s="29"/>
      <c r="L531" s="30"/>
    </row>
    <row r="532" s="2" customFormat="1" ht="23" customHeight="1" spans="1:12">
      <c r="A532" s="23" t="str">
        <f>IF(D532="","",COUNTA($D$21:D532)&amp;"")</f>
        <v>415</v>
      </c>
      <c r="B532" s="24" t="s">
        <v>1364</v>
      </c>
      <c r="C532" s="18" t="s">
        <v>1365</v>
      </c>
      <c r="D532" s="18" t="s">
        <v>41</v>
      </c>
      <c r="E532" s="23" t="s">
        <v>42</v>
      </c>
      <c r="F532" s="24" t="s">
        <v>1366</v>
      </c>
      <c r="G532" s="25">
        <v>5100</v>
      </c>
      <c r="H532" s="26">
        <v>4200</v>
      </c>
      <c r="I532" s="18" t="s">
        <v>31</v>
      </c>
      <c r="J532" s="23" t="s">
        <v>64</v>
      </c>
      <c r="K532" s="24" t="s">
        <v>1367</v>
      </c>
      <c r="L532" s="23"/>
    </row>
    <row r="533" s="2" customFormat="1" ht="42.75" spans="1:12">
      <c r="A533" s="23" t="str">
        <f>IF(D533="","",COUNTA($D$21:D533)&amp;"")</f>
        <v>416</v>
      </c>
      <c r="B533" s="24" t="s">
        <v>1368</v>
      </c>
      <c r="C533" s="18" t="s">
        <v>1369</v>
      </c>
      <c r="D533" s="18" t="s">
        <v>198</v>
      </c>
      <c r="E533" s="23" t="s">
        <v>85</v>
      </c>
      <c r="F533" s="24" t="s">
        <v>1370</v>
      </c>
      <c r="G533" s="25">
        <v>6548</v>
      </c>
      <c r="H533" s="26">
        <v>3000</v>
      </c>
      <c r="I533" s="18" t="s">
        <v>1091</v>
      </c>
      <c r="J533" s="23" t="s">
        <v>64</v>
      </c>
      <c r="K533" s="24" t="s">
        <v>1371</v>
      </c>
      <c r="L533" s="23"/>
    </row>
    <row r="534" s="4" customFormat="1" ht="14.25" spans="1:12">
      <c r="A534" s="23" t="str">
        <f>IF(D534="","",COUNTA($D$21:D534)&amp;"")</f>
        <v/>
      </c>
      <c r="B534" s="29" t="s">
        <v>18</v>
      </c>
      <c r="C534" s="15">
        <f>COUNTA(C535:C542)</f>
        <v>8</v>
      </c>
      <c r="D534" s="15"/>
      <c r="E534" s="30"/>
      <c r="F534" s="29"/>
      <c r="G534" s="32">
        <f>SUM(G535:G542)</f>
        <v>352895</v>
      </c>
      <c r="H534" s="32">
        <f>SUM(H535:H542)</f>
        <v>148000</v>
      </c>
      <c r="I534" s="15"/>
      <c r="J534" s="30"/>
      <c r="K534" s="29"/>
      <c r="L534" s="30"/>
    </row>
    <row r="535" s="2" customFormat="1" ht="28.5" spans="1:12">
      <c r="A535" s="23" t="str">
        <f>IF(D535="","",COUNTA($D$21:D535)&amp;"")</f>
        <v>417</v>
      </c>
      <c r="B535" s="24" t="s">
        <v>1372</v>
      </c>
      <c r="C535" s="18" t="s">
        <v>66</v>
      </c>
      <c r="D535" s="18" t="s">
        <v>1373</v>
      </c>
      <c r="E535" s="23" t="s">
        <v>189</v>
      </c>
      <c r="F535" s="24" t="s">
        <v>1374</v>
      </c>
      <c r="G535" s="25">
        <v>82622</v>
      </c>
      <c r="H535" s="26">
        <v>30000</v>
      </c>
      <c r="I535" s="18" t="s">
        <v>31</v>
      </c>
      <c r="J535" s="23" t="s">
        <v>44</v>
      </c>
      <c r="K535" s="24" t="s">
        <v>1375</v>
      </c>
      <c r="L535" s="23" t="s">
        <v>72</v>
      </c>
    </row>
    <row r="536" s="2" customFormat="1" ht="28.5" spans="1:12">
      <c r="A536" s="23" t="str">
        <f>IF(D536="","",COUNTA($D$21:D536)&amp;"")</f>
        <v>418</v>
      </c>
      <c r="B536" s="24" t="s">
        <v>1376</v>
      </c>
      <c r="C536" s="18" t="s">
        <v>66</v>
      </c>
      <c r="D536" s="18" t="s">
        <v>1377</v>
      </c>
      <c r="E536" s="23" t="s">
        <v>179</v>
      </c>
      <c r="F536" s="24" t="s">
        <v>1378</v>
      </c>
      <c r="G536" s="25">
        <v>57058</v>
      </c>
      <c r="H536" s="26">
        <v>20000</v>
      </c>
      <c r="I536" s="18" t="s">
        <v>31</v>
      </c>
      <c r="J536" s="23" t="s">
        <v>44</v>
      </c>
      <c r="K536" s="24" t="s">
        <v>1379</v>
      </c>
      <c r="L536" s="23" t="s">
        <v>72</v>
      </c>
    </row>
    <row r="537" s="2" customFormat="1" ht="28.5" spans="1:12">
      <c r="A537" s="23" t="str">
        <f>IF(D537="","",COUNTA($D$21:D537)&amp;"")</f>
        <v>419</v>
      </c>
      <c r="B537" s="24" t="s">
        <v>1380</v>
      </c>
      <c r="C537" s="18" t="s">
        <v>1381</v>
      </c>
      <c r="D537" s="18" t="s">
        <v>1382</v>
      </c>
      <c r="E537" s="23" t="s">
        <v>50</v>
      </c>
      <c r="F537" s="24" t="s">
        <v>1383</v>
      </c>
      <c r="G537" s="25">
        <v>66023</v>
      </c>
      <c r="H537" s="26">
        <v>32000</v>
      </c>
      <c r="I537" s="18" t="s">
        <v>217</v>
      </c>
      <c r="J537" s="23" t="s">
        <v>44</v>
      </c>
      <c r="K537" s="24" t="s">
        <v>1375</v>
      </c>
      <c r="L537" s="23" t="s">
        <v>72</v>
      </c>
    </row>
    <row r="538" s="2" customFormat="1" ht="42.75" spans="1:12">
      <c r="A538" s="23" t="str">
        <f>IF(D538="","",COUNTA($D$21:D538)&amp;"")</f>
        <v>420</v>
      </c>
      <c r="B538" s="24" t="s">
        <v>1384</v>
      </c>
      <c r="C538" s="18" t="s">
        <v>170</v>
      </c>
      <c r="D538" s="18" t="s">
        <v>1385</v>
      </c>
      <c r="E538" s="23" t="s">
        <v>159</v>
      </c>
      <c r="F538" s="24" t="s">
        <v>1386</v>
      </c>
      <c r="G538" s="25">
        <v>41034</v>
      </c>
      <c r="H538" s="26">
        <v>20000</v>
      </c>
      <c r="I538" s="18" t="s">
        <v>31</v>
      </c>
      <c r="J538" s="23" t="s">
        <v>44</v>
      </c>
      <c r="K538" s="24" t="s">
        <v>1379</v>
      </c>
      <c r="L538" s="23" t="s">
        <v>72</v>
      </c>
    </row>
    <row r="539" s="2" customFormat="1" ht="28.5" spans="1:12">
      <c r="A539" s="23" t="str">
        <f>IF(D539="","",COUNTA($D$21:D539)&amp;"")</f>
        <v>421</v>
      </c>
      <c r="B539" s="24" t="s">
        <v>1387</v>
      </c>
      <c r="C539" s="18" t="s">
        <v>1388</v>
      </c>
      <c r="D539" s="18" t="s">
        <v>1389</v>
      </c>
      <c r="E539" s="23" t="s">
        <v>228</v>
      </c>
      <c r="F539" s="24" t="s">
        <v>1390</v>
      </c>
      <c r="G539" s="25">
        <v>21214</v>
      </c>
      <c r="H539" s="26">
        <v>5000</v>
      </c>
      <c r="I539" s="18" t="s">
        <v>31</v>
      </c>
      <c r="J539" s="23" t="s">
        <v>115</v>
      </c>
      <c r="K539" s="24" t="s">
        <v>339</v>
      </c>
      <c r="L539" s="23" t="s">
        <v>72</v>
      </c>
    </row>
    <row r="540" s="2" customFormat="1" ht="42.75" spans="1:12">
      <c r="A540" s="23" t="str">
        <f>IF(D540="","",COUNTA($D$21:D540)&amp;"")</f>
        <v>422</v>
      </c>
      <c r="B540" s="24" t="s">
        <v>1391</v>
      </c>
      <c r="C540" s="18" t="s">
        <v>901</v>
      </c>
      <c r="D540" s="18" t="s">
        <v>500</v>
      </c>
      <c r="E540" s="23" t="s">
        <v>205</v>
      </c>
      <c r="F540" s="24" t="s">
        <v>1392</v>
      </c>
      <c r="G540" s="25">
        <v>49302</v>
      </c>
      <c r="H540" s="26">
        <v>20000</v>
      </c>
      <c r="I540" s="18" t="s">
        <v>1091</v>
      </c>
      <c r="J540" s="23" t="s">
        <v>558</v>
      </c>
      <c r="K540" s="24" t="s">
        <v>1393</v>
      </c>
      <c r="L540" s="23"/>
    </row>
    <row r="541" s="2" customFormat="1" ht="42.75" spans="1:12">
      <c r="A541" s="23" t="str">
        <f>IF(D541="","",COUNTA($D$21:D541)&amp;"")</f>
        <v>423</v>
      </c>
      <c r="B541" s="24" t="s">
        <v>1394</v>
      </c>
      <c r="C541" s="18" t="s">
        <v>1395</v>
      </c>
      <c r="D541" s="18" t="s">
        <v>102</v>
      </c>
      <c r="E541" s="23" t="s">
        <v>55</v>
      </c>
      <c r="F541" s="24" t="s">
        <v>1396</v>
      </c>
      <c r="G541" s="25">
        <v>25628</v>
      </c>
      <c r="H541" s="26">
        <v>15000</v>
      </c>
      <c r="I541" s="18" t="s">
        <v>1397</v>
      </c>
      <c r="J541" s="23" t="s">
        <v>70</v>
      </c>
      <c r="K541" s="24" t="s">
        <v>1375</v>
      </c>
      <c r="L541" s="23" t="s">
        <v>72</v>
      </c>
    </row>
    <row r="542" s="2" customFormat="1" ht="28.5" spans="1:12">
      <c r="A542" s="23" t="str">
        <f>IF(D542="","",COUNTA($D$21:D542)&amp;"")</f>
        <v>424</v>
      </c>
      <c r="B542" s="24" t="s">
        <v>1398</v>
      </c>
      <c r="C542" s="18" t="s">
        <v>1399</v>
      </c>
      <c r="D542" s="18" t="s">
        <v>102</v>
      </c>
      <c r="E542" s="23" t="s">
        <v>55</v>
      </c>
      <c r="F542" s="24" t="s">
        <v>1400</v>
      </c>
      <c r="G542" s="25">
        <v>10014</v>
      </c>
      <c r="H542" s="26">
        <v>6000</v>
      </c>
      <c r="I542" s="18" t="s">
        <v>635</v>
      </c>
      <c r="J542" s="23" t="s">
        <v>70</v>
      </c>
      <c r="K542" s="24" t="s">
        <v>1375</v>
      </c>
      <c r="L542" s="23" t="s">
        <v>72</v>
      </c>
    </row>
    <row r="543" s="4" customFormat="1" ht="14.25" spans="1:12">
      <c r="A543" s="23" t="str">
        <f>IF(D543="","",COUNTA($D$21:D543)&amp;"")</f>
        <v/>
      </c>
      <c r="B543" s="29" t="s">
        <v>19</v>
      </c>
      <c r="C543" s="15">
        <f>COUNTA(C544:C551)</f>
        <v>8</v>
      </c>
      <c r="D543" s="15"/>
      <c r="E543" s="30"/>
      <c r="F543" s="29"/>
      <c r="G543" s="32">
        <f>SUM(G544:G551)</f>
        <v>241136</v>
      </c>
      <c r="H543" s="32">
        <f>SUM(H544:H551)</f>
        <v>68928</v>
      </c>
      <c r="I543" s="15"/>
      <c r="J543" s="30"/>
      <c r="K543" s="29"/>
      <c r="L543" s="30"/>
    </row>
    <row r="544" s="2" customFormat="1" ht="28.5" spans="1:12">
      <c r="A544" s="23" t="str">
        <f>IF(D544="","",COUNTA($D$21:D544)&amp;"")</f>
        <v>425</v>
      </c>
      <c r="B544" s="24" t="s">
        <v>1401</v>
      </c>
      <c r="C544" s="18" t="s">
        <v>170</v>
      </c>
      <c r="D544" s="18" t="s">
        <v>1377</v>
      </c>
      <c r="E544" s="23" t="s">
        <v>179</v>
      </c>
      <c r="F544" s="24" t="s">
        <v>1402</v>
      </c>
      <c r="G544" s="25">
        <v>131021</v>
      </c>
      <c r="H544" s="26">
        <v>30000</v>
      </c>
      <c r="I544" s="18" t="s">
        <v>31</v>
      </c>
      <c r="J544" s="23" t="s">
        <v>36</v>
      </c>
      <c r="K544" s="24" t="s">
        <v>1403</v>
      </c>
      <c r="L544" s="23" t="s">
        <v>72</v>
      </c>
    </row>
    <row r="545" s="2" customFormat="1" ht="28.5" spans="1:12">
      <c r="A545" s="23" t="str">
        <f>IF(D545="","",COUNTA($D$21:D545)&amp;"")</f>
        <v>426</v>
      </c>
      <c r="B545" s="24" t="s">
        <v>1404</v>
      </c>
      <c r="C545" s="18" t="s">
        <v>1388</v>
      </c>
      <c r="D545" s="18" t="s">
        <v>1389</v>
      </c>
      <c r="E545" s="23" t="s">
        <v>228</v>
      </c>
      <c r="F545" s="24" t="s">
        <v>1405</v>
      </c>
      <c r="G545" s="25">
        <v>21438</v>
      </c>
      <c r="H545" s="26">
        <v>6500</v>
      </c>
      <c r="I545" s="18" t="s">
        <v>217</v>
      </c>
      <c r="J545" s="23" t="s">
        <v>131</v>
      </c>
      <c r="K545" s="24" t="s">
        <v>145</v>
      </c>
      <c r="L545" s="23" t="s">
        <v>72</v>
      </c>
    </row>
    <row r="546" s="2" customFormat="1" ht="42.75" spans="1:12">
      <c r="A546" s="23" t="str">
        <f>IF(D546="","",COUNTA($D$21:D546)&amp;"")</f>
        <v>427</v>
      </c>
      <c r="B546" s="24" t="s">
        <v>1406</v>
      </c>
      <c r="C546" s="18" t="s">
        <v>1407</v>
      </c>
      <c r="D546" s="18" t="s">
        <v>1389</v>
      </c>
      <c r="E546" s="23" t="s">
        <v>228</v>
      </c>
      <c r="F546" s="24" t="s">
        <v>1408</v>
      </c>
      <c r="G546" s="25">
        <v>19150</v>
      </c>
      <c r="H546" s="26">
        <v>13400</v>
      </c>
      <c r="I546" s="18" t="s">
        <v>1397</v>
      </c>
      <c r="J546" s="23" t="s">
        <v>131</v>
      </c>
      <c r="K546" s="24" t="s">
        <v>145</v>
      </c>
      <c r="L546" s="23" t="s">
        <v>72</v>
      </c>
    </row>
    <row r="547" s="2" customFormat="1" ht="42.75" spans="1:12">
      <c r="A547" s="23" t="str">
        <f>IF(D547="","",COUNTA($D$21:D547)&amp;"")</f>
        <v>428</v>
      </c>
      <c r="B547" s="24" t="s">
        <v>1409</v>
      </c>
      <c r="C547" s="18" t="s">
        <v>1410</v>
      </c>
      <c r="D547" s="18" t="s">
        <v>41</v>
      </c>
      <c r="E547" s="23" t="s">
        <v>42</v>
      </c>
      <c r="F547" s="24" t="s">
        <v>1411</v>
      </c>
      <c r="G547" s="25">
        <v>27499</v>
      </c>
      <c r="H547" s="26">
        <v>6000</v>
      </c>
      <c r="I547" s="18" t="s">
        <v>1091</v>
      </c>
      <c r="J547" s="23" t="s">
        <v>131</v>
      </c>
      <c r="K547" s="24" t="s">
        <v>145</v>
      </c>
      <c r="L547" s="23"/>
    </row>
    <row r="548" s="2" customFormat="1" ht="28.5" spans="1:12">
      <c r="A548" s="23" t="str">
        <f>IF(D548="","",COUNTA($D$21:D548)&amp;"")</f>
        <v>429</v>
      </c>
      <c r="B548" s="24" t="s">
        <v>1412</v>
      </c>
      <c r="C548" s="18" t="s">
        <v>1413</v>
      </c>
      <c r="D548" s="18" t="s">
        <v>184</v>
      </c>
      <c r="E548" s="23" t="s">
        <v>61</v>
      </c>
      <c r="F548" s="24" t="s">
        <v>1414</v>
      </c>
      <c r="G548" s="25">
        <v>11600</v>
      </c>
      <c r="H548" s="26">
        <v>1600</v>
      </c>
      <c r="I548" s="18" t="s">
        <v>31</v>
      </c>
      <c r="J548" s="23" t="s">
        <v>131</v>
      </c>
      <c r="K548" s="24" t="s">
        <v>145</v>
      </c>
      <c r="L548" s="23"/>
    </row>
    <row r="549" s="2" customFormat="1" ht="42.75" spans="1:12">
      <c r="A549" s="23" t="str">
        <f>IF(D549="","",COUNTA($D$21:D549)&amp;"")</f>
        <v>430</v>
      </c>
      <c r="B549" s="24" t="s">
        <v>1415</v>
      </c>
      <c r="C549" s="18" t="s">
        <v>1416</v>
      </c>
      <c r="D549" s="18" t="s">
        <v>587</v>
      </c>
      <c r="E549" s="23" t="s">
        <v>80</v>
      </c>
      <c r="F549" s="24" t="s">
        <v>1417</v>
      </c>
      <c r="G549" s="25">
        <v>10000</v>
      </c>
      <c r="H549" s="26">
        <v>3000</v>
      </c>
      <c r="I549" s="18" t="s">
        <v>1091</v>
      </c>
      <c r="J549" s="23" t="s">
        <v>131</v>
      </c>
      <c r="K549" s="24" t="s">
        <v>145</v>
      </c>
      <c r="L549" s="23"/>
    </row>
    <row r="550" s="2" customFormat="1" ht="42.75" spans="1:12">
      <c r="A550" s="23" t="str">
        <f>IF(D550="","",COUNTA($D$21:D550)&amp;"")</f>
        <v>431</v>
      </c>
      <c r="B550" s="24" t="s">
        <v>1418</v>
      </c>
      <c r="C550" s="18" t="s">
        <v>1419</v>
      </c>
      <c r="D550" s="18" t="s">
        <v>587</v>
      </c>
      <c r="E550" s="23" t="s">
        <v>80</v>
      </c>
      <c r="F550" s="24" t="s">
        <v>1420</v>
      </c>
      <c r="G550" s="25">
        <v>10000</v>
      </c>
      <c r="H550" s="26">
        <v>3000</v>
      </c>
      <c r="I550" s="18" t="s">
        <v>1091</v>
      </c>
      <c r="J550" s="23" t="s">
        <v>131</v>
      </c>
      <c r="K550" s="24" t="s">
        <v>145</v>
      </c>
      <c r="L550" s="23"/>
    </row>
    <row r="551" s="2" customFormat="1" ht="42.75" spans="1:12">
      <c r="A551" s="23" t="str">
        <f>IF(D551="","",COUNTA($D$21:D551)&amp;"")</f>
        <v>432</v>
      </c>
      <c r="B551" s="24" t="s">
        <v>1421</v>
      </c>
      <c r="C551" s="18" t="s">
        <v>1422</v>
      </c>
      <c r="D551" s="18" t="s">
        <v>198</v>
      </c>
      <c r="E551" s="23" t="s">
        <v>85</v>
      </c>
      <c r="F551" s="24" t="s">
        <v>1423</v>
      </c>
      <c r="G551" s="25">
        <v>10428</v>
      </c>
      <c r="H551" s="26">
        <v>5428</v>
      </c>
      <c r="I551" s="18" t="s">
        <v>1091</v>
      </c>
      <c r="J551" s="23" t="s">
        <v>144</v>
      </c>
      <c r="K551" s="24" t="s">
        <v>1424</v>
      </c>
      <c r="L551" s="23"/>
    </row>
    <row r="552" s="4" customFormat="1" ht="14.25" spans="1:12">
      <c r="A552" s="23" t="str">
        <f>IF(D552="","",COUNTA($D$21:D552)&amp;"")</f>
        <v/>
      </c>
      <c r="B552" s="29" t="s">
        <v>1425</v>
      </c>
      <c r="C552" s="15">
        <f>C553+C562</f>
        <v>13</v>
      </c>
      <c r="D552" s="15"/>
      <c r="E552" s="30"/>
      <c r="F552" s="29"/>
      <c r="G552" s="32">
        <f>G553+G562</f>
        <v>588863</v>
      </c>
      <c r="H552" s="32">
        <f>H553+H562</f>
        <v>166029</v>
      </c>
      <c r="I552" s="15"/>
      <c r="J552" s="30"/>
      <c r="K552" s="29"/>
      <c r="L552" s="30"/>
    </row>
    <row r="553" s="4" customFormat="1" ht="14.25" spans="1:12">
      <c r="A553" s="23" t="str">
        <f>IF(D553="","",COUNTA($D$21:D553)&amp;"")</f>
        <v/>
      </c>
      <c r="B553" s="29" t="s">
        <v>18</v>
      </c>
      <c r="C553" s="15">
        <f>COUNTA(C554:C561)</f>
        <v>8</v>
      </c>
      <c r="D553" s="15"/>
      <c r="E553" s="30"/>
      <c r="F553" s="29"/>
      <c r="G553" s="32">
        <f>SUM(G554:G561)</f>
        <v>262670</v>
      </c>
      <c r="H553" s="32">
        <f>SUM(H554:H561)</f>
        <v>71500</v>
      </c>
      <c r="I553" s="15"/>
      <c r="J553" s="30"/>
      <c r="K553" s="29"/>
      <c r="L553" s="30"/>
    </row>
    <row r="554" s="2" customFormat="1" ht="28.5" spans="1:12">
      <c r="A554" s="23" t="str">
        <f>IF(D554="","",COUNTA($D$21:D554)&amp;"")</f>
        <v>433</v>
      </c>
      <c r="B554" s="24" t="s">
        <v>1426</v>
      </c>
      <c r="C554" s="18" t="s">
        <v>66</v>
      </c>
      <c r="D554" s="18" t="s">
        <v>1427</v>
      </c>
      <c r="E554" s="23" t="s">
        <v>179</v>
      </c>
      <c r="F554" s="24" t="s">
        <v>1428</v>
      </c>
      <c r="G554" s="25">
        <v>15000</v>
      </c>
      <c r="H554" s="26">
        <v>500</v>
      </c>
      <c r="I554" s="18" t="s">
        <v>217</v>
      </c>
      <c r="J554" s="23" t="s">
        <v>121</v>
      </c>
      <c r="K554" s="24" t="s">
        <v>1429</v>
      </c>
      <c r="L554" s="23"/>
    </row>
    <row r="555" s="2" customFormat="1" ht="28.5" spans="1:12">
      <c r="A555" s="23" t="str">
        <f>IF(D555="","",COUNTA($D$21:D555)&amp;"")</f>
        <v>434</v>
      </c>
      <c r="B555" s="24" t="s">
        <v>1430</v>
      </c>
      <c r="C555" s="18" t="s">
        <v>170</v>
      </c>
      <c r="D555" s="18" t="s">
        <v>1427</v>
      </c>
      <c r="E555" s="23" t="s">
        <v>179</v>
      </c>
      <c r="F555" s="24" t="s">
        <v>1431</v>
      </c>
      <c r="G555" s="25">
        <v>18229</v>
      </c>
      <c r="H555" s="26">
        <v>13000</v>
      </c>
      <c r="I555" s="18" t="s">
        <v>31</v>
      </c>
      <c r="J555" s="23" t="s">
        <v>70</v>
      </c>
      <c r="K555" s="24" t="s">
        <v>1432</v>
      </c>
      <c r="L555" s="23"/>
    </row>
    <row r="556" s="2" customFormat="1" ht="28.5" spans="1:12">
      <c r="A556" s="23" t="str">
        <f>IF(D556="","",COUNTA($D$21:D556)&amp;"")</f>
        <v>435</v>
      </c>
      <c r="B556" s="24" t="s">
        <v>1433</v>
      </c>
      <c r="C556" s="18" t="s">
        <v>48</v>
      </c>
      <c r="D556" s="18" t="s">
        <v>1434</v>
      </c>
      <c r="E556" s="23" t="s">
        <v>50</v>
      </c>
      <c r="F556" s="24" t="s">
        <v>1435</v>
      </c>
      <c r="G556" s="25">
        <v>65004</v>
      </c>
      <c r="H556" s="26">
        <v>10000</v>
      </c>
      <c r="I556" s="18" t="s">
        <v>31</v>
      </c>
      <c r="J556" s="23" t="s">
        <v>44</v>
      </c>
      <c r="K556" s="24" t="s">
        <v>1436</v>
      </c>
      <c r="L556" s="23" t="s">
        <v>72</v>
      </c>
    </row>
    <row r="557" s="2" customFormat="1" ht="28.5" spans="1:12">
      <c r="A557" s="23" t="str">
        <f>IF(D557="","",COUNTA($D$21:D557)&amp;"")</f>
        <v>436</v>
      </c>
      <c r="B557" s="24" t="s">
        <v>1437</v>
      </c>
      <c r="C557" s="18" t="s">
        <v>1438</v>
      </c>
      <c r="D557" s="18" t="s">
        <v>1439</v>
      </c>
      <c r="E557" s="23" t="s">
        <v>50</v>
      </c>
      <c r="F557" s="24" t="s">
        <v>1440</v>
      </c>
      <c r="G557" s="25">
        <v>23897</v>
      </c>
      <c r="H557" s="26">
        <v>10000</v>
      </c>
      <c r="I557" s="18" t="s">
        <v>31</v>
      </c>
      <c r="J557" s="23" t="s">
        <v>70</v>
      </c>
      <c r="K557" s="24" t="s">
        <v>1271</v>
      </c>
      <c r="L557" s="23" t="s">
        <v>72</v>
      </c>
    </row>
    <row r="558" s="2" customFormat="1" ht="42.75" spans="1:12">
      <c r="A558" s="23" t="str">
        <f>IF(D558="","",COUNTA($D$21:D558)&amp;"")</f>
        <v>437</v>
      </c>
      <c r="B558" s="24" t="s">
        <v>1441</v>
      </c>
      <c r="C558" s="18" t="s">
        <v>1442</v>
      </c>
      <c r="D558" s="18" t="s">
        <v>102</v>
      </c>
      <c r="E558" s="23" t="s">
        <v>55</v>
      </c>
      <c r="F558" s="24" t="s">
        <v>1443</v>
      </c>
      <c r="G558" s="25">
        <v>35000</v>
      </c>
      <c r="H558" s="26">
        <v>12000</v>
      </c>
      <c r="I558" s="18" t="s">
        <v>1091</v>
      </c>
      <c r="J558" s="23" t="s">
        <v>70</v>
      </c>
      <c r="K558" s="24" t="s">
        <v>105</v>
      </c>
      <c r="L558" s="23"/>
    </row>
    <row r="559" s="2" customFormat="1" ht="28.5" spans="1:12">
      <c r="A559" s="23" t="str">
        <f>IF(D559="","",COUNTA($D$21:D559)&amp;"")</f>
        <v>438</v>
      </c>
      <c r="B559" s="24" t="s">
        <v>1444</v>
      </c>
      <c r="C559" s="18" t="s">
        <v>194</v>
      </c>
      <c r="D559" s="18" t="s">
        <v>41</v>
      </c>
      <c r="E559" s="23" t="s">
        <v>42</v>
      </c>
      <c r="F559" s="24" t="s">
        <v>1445</v>
      </c>
      <c r="G559" s="25">
        <v>42990</v>
      </c>
      <c r="H559" s="26">
        <v>3000</v>
      </c>
      <c r="I559" s="18" t="s">
        <v>1299</v>
      </c>
      <c r="J559" s="23" t="s">
        <v>1244</v>
      </c>
      <c r="K559" s="24" t="s">
        <v>1446</v>
      </c>
      <c r="L559" s="23"/>
    </row>
    <row r="560" s="2" customFormat="1" ht="57" spans="1:12">
      <c r="A560" s="23" t="str">
        <f>IF(D560="","",COUNTA($D$21:D560)&amp;"")</f>
        <v>439</v>
      </c>
      <c r="B560" s="24" t="s">
        <v>1447</v>
      </c>
      <c r="C560" s="18" t="s">
        <v>1448</v>
      </c>
      <c r="D560" s="18" t="s">
        <v>134</v>
      </c>
      <c r="E560" s="23" t="s">
        <v>135</v>
      </c>
      <c r="F560" s="24" t="s">
        <v>1449</v>
      </c>
      <c r="G560" s="25">
        <v>37550</v>
      </c>
      <c r="H560" s="26">
        <v>15000</v>
      </c>
      <c r="I560" s="18" t="s">
        <v>31</v>
      </c>
      <c r="J560" s="23" t="s">
        <v>70</v>
      </c>
      <c r="K560" s="24" t="s">
        <v>1450</v>
      </c>
      <c r="L560" s="23"/>
    </row>
    <row r="561" s="2" customFormat="1" ht="28.5" spans="1:12">
      <c r="A561" s="23" t="str">
        <f>IF(D561="","",COUNTA($D$21:D561)&amp;"")</f>
        <v>440</v>
      </c>
      <c r="B561" s="24" t="s">
        <v>1451</v>
      </c>
      <c r="C561" s="18" t="s">
        <v>1452</v>
      </c>
      <c r="D561" s="18" t="s">
        <v>198</v>
      </c>
      <c r="E561" s="23" t="s">
        <v>85</v>
      </c>
      <c r="F561" s="24" t="s">
        <v>1453</v>
      </c>
      <c r="G561" s="25">
        <v>25000</v>
      </c>
      <c r="H561" s="26">
        <v>8000</v>
      </c>
      <c r="I561" s="18" t="s">
        <v>143</v>
      </c>
      <c r="J561" s="23" t="s">
        <v>70</v>
      </c>
      <c r="K561" s="24" t="s">
        <v>105</v>
      </c>
      <c r="L561" s="23"/>
    </row>
    <row r="562" s="4" customFormat="1" ht="14.25" spans="1:12">
      <c r="A562" s="23" t="str">
        <f>IF(D562="","",COUNTA($D$21:D562)&amp;"")</f>
        <v/>
      </c>
      <c r="B562" s="29" t="s">
        <v>19</v>
      </c>
      <c r="C562" s="15">
        <f>COUNTA(C563:C567)</f>
        <v>5</v>
      </c>
      <c r="D562" s="15"/>
      <c r="E562" s="30"/>
      <c r="F562" s="29"/>
      <c r="G562" s="32">
        <f>SUM(G563:G567)</f>
        <v>326193</v>
      </c>
      <c r="H562" s="32">
        <f>SUM(H563:H567)</f>
        <v>94529</v>
      </c>
      <c r="I562" s="15"/>
      <c r="J562" s="30"/>
      <c r="K562" s="29"/>
      <c r="L562" s="30"/>
    </row>
    <row r="563" s="2" customFormat="1" ht="14.25" spans="1:12">
      <c r="A563" s="23" t="str">
        <f>IF(D563="","",COUNTA($D$21:D563)&amp;"")</f>
        <v>441</v>
      </c>
      <c r="B563" s="24" t="s">
        <v>1454</v>
      </c>
      <c r="C563" s="18" t="s">
        <v>48</v>
      </c>
      <c r="D563" s="18" t="s">
        <v>49</v>
      </c>
      <c r="E563" s="23" t="s">
        <v>50</v>
      </c>
      <c r="F563" s="24" t="s">
        <v>1455</v>
      </c>
      <c r="G563" s="25">
        <v>165000</v>
      </c>
      <c r="H563" s="26">
        <v>25000</v>
      </c>
      <c r="I563" s="18" t="s">
        <v>31</v>
      </c>
      <c r="J563" s="23" t="s">
        <v>36</v>
      </c>
      <c r="K563" s="24" t="s">
        <v>490</v>
      </c>
      <c r="L563" s="23" t="s">
        <v>72</v>
      </c>
    </row>
    <row r="564" s="2" customFormat="1" ht="28.5" spans="1:12">
      <c r="A564" s="23" t="str">
        <f>IF(D564="","",COUNTA($D$21:D564)&amp;"")</f>
        <v>442</v>
      </c>
      <c r="B564" s="24" t="s">
        <v>1456</v>
      </c>
      <c r="C564" s="18" t="s">
        <v>66</v>
      </c>
      <c r="D564" s="18" t="s">
        <v>1457</v>
      </c>
      <c r="E564" s="23" t="s">
        <v>159</v>
      </c>
      <c r="F564" s="24" t="s">
        <v>1458</v>
      </c>
      <c r="G564" s="25">
        <v>25453</v>
      </c>
      <c r="H564" s="26">
        <v>9229</v>
      </c>
      <c r="I564" s="18" t="s">
        <v>31</v>
      </c>
      <c r="J564" s="23" t="s">
        <v>131</v>
      </c>
      <c r="K564" s="24" t="s">
        <v>573</v>
      </c>
      <c r="L564" s="23" t="s">
        <v>72</v>
      </c>
    </row>
    <row r="565" s="2" customFormat="1" ht="28.5" spans="1:12">
      <c r="A565" s="23" t="str">
        <f>IF(D565="","",COUNTA($D$21:D565)&amp;"")</f>
        <v>443</v>
      </c>
      <c r="B565" s="24" t="s">
        <v>1459</v>
      </c>
      <c r="C565" s="18" t="s">
        <v>66</v>
      </c>
      <c r="D565" s="18" t="s">
        <v>1460</v>
      </c>
      <c r="E565" s="23" t="s">
        <v>179</v>
      </c>
      <c r="F565" s="24" t="s">
        <v>1461</v>
      </c>
      <c r="G565" s="25">
        <v>5000</v>
      </c>
      <c r="H565" s="26">
        <v>300</v>
      </c>
      <c r="I565" s="18" t="s">
        <v>217</v>
      </c>
      <c r="J565" s="23" t="s">
        <v>36</v>
      </c>
      <c r="K565" s="24" t="s">
        <v>490</v>
      </c>
      <c r="L565" s="23" t="s">
        <v>72</v>
      </c>
    </row>
    <row r="566" s="2" customFormat="1" ht="28.5" spans="1:12">
      <c r="A566" s="23" t="str">
        <f>IF(D566="","",COUNTA($D$21:D566)&amp;"")</f>
        <v>444</v>
      </c>
      <c r="B566" s="24" t="s">
        <v>1462</v>
      </c>
      <c r="C566" s="18" t="s">
        <v>66</v>
      </c>
      <c r="D566" s="18" t="s">
        <v>1463</v>
      </c>
      <c r="E566" s="23" t="s">
        <v>179</v>
      </c>
      <c r="F566" s="24" t="s">
        <v>1464</v>
      </c>
      <c r="G566" s="25">
        <v>50947</v>
      </c>
      <c r="H566" s="26">
        <v>30000</v>
      </c>
      <c r="I566" s="18" t="s">
        <v>217</v>
      </c>
      <c r="J566" s="23" t="s">
        <v>131</v>
      </c>
      <c r="K566" s="24" t="s">
        <v>490</v>
      </c>
      <c r="L566" s="23" t="s">
        <v>72</v>
      </c>
    </row>
    <row r="567" s="2" customFormat="1" ht="14.25" spans="1:12">
      <c r="A567" s="23" t="str">
        <f>IF(D567="","",COUNTA($D$21:D567)&amp;"")</f>
        <v>445</v>
      </c>
      <c r="B567" s="24" t="s">
        <v>1465</v>
      </c>
      <c r="C567" s="18" t="s">
        <v>238</v>
      </c>
      <c r="D567" s="18" t="s">
        <v>102</v>
      </c>
      <c r="E567" s="23" t="s">
        <v>55</v>
      </c>
      <c r="F567" s="24" t="s">
        <v>1466</v>
      </c>
      <c r="G567" s="25">
        <v>79793</v>
      </c>
      <c r="H567" s="26">
        <v>30000</v>
      </c>
      <c r="I567" s="18" t="s">
        <v>31</v>
      </c>
      <c r="J567" s="23" t="s">
        <v>131</v>
      </c>
      <c r="K567" s="24" t="s">
        <v>490</v>
      </c>
      <c r="L567" s="23" t="s">
        <v>72</v>
      </c>
    </row>
    <row r="568" s="4" customFormat="1" ht="14.25" spans="1:12">
      <c r="A568" s="23" t="str">
        <f>IF(D568="","",COUNTA($D$21:D568)&amp;"")</f>
        <v/>
      </c>
      <c r="B568" s="29" t="s">
        <v>1467</v>
      </c>
      <c r="C568" s="15">
        <f>C569+C574+C585</f>
        <v>16</v>
      </c>
      <c r="D568" s="15"/>
      <c r="E568" s="30"/>
      <c r="F568" s="29"/>
      <c r="G568" s="32">
        <f>G569+G574+G585</f>
        <v>724330</v>
      </c>
      <c r="H568" s="32">
        <f>H569+H574+H585</f>
        <v>155250</v>
      </c>
      <c r="I568" s="15"/>
      <c r="J568" s="30"/>
      <c r="K568" s="29"/>
      <c r="L568" s="30"/>
    </row>
    <row r="569" s="4" customFormat="1" ht="14.25" spans="1:12">
      <c r="A569" s="23" t="str">
        <f>IF(D569="","",COUNTA($D$21:D569)&amp;"")</f>
        <v/>
      </c>
      <c r="B569" s="29" t="s">
        <v>17</v>
      </c>
      <c r="C569" s="15">
        <f>COUNTA(C570:C573)</f>
        <v>4</v>
      </c>
      <c r="D569" s="15"/>
      <c r="E569" s="30"/>
      <c r="F569" s="29"/>
      <c r="G569" s="32">
        <f>SUM(G570:G573)</f>
        <v>112668</v>
      </c>
      <c r="H569" s="32">
        <f>SUM(H570:H573)</f>
        <v>23200</v>
      </c>
      <c r="I569" s="15"/>
      <c r="J569" s="30"/>
      <c r="K569" s="29"/>
      <c r="L569" s="30"/>
    </row>
    <row r="570" s="2" customFormat="1" ht="28.5" spans="1:12">
      <c r="A570" s="23" t="str">
        <f>IF(D570="","",COUNTA($D$21:D570)&amp;"")</f>
        <v>446</v>
      </c>
      <c r="B570" s="24" t="s">
        <v>1468</v>
      </c>
      <c r="C570" s="18" t="s">
        <v>48</v>
      </c>
      <c r="D570" s="18" t="s">
        <v>49</v>
      </c>
      <c r="E570" s="23" t="s">
        <v>50</v>
      </c>
      <c r="F570" s="24" t="s">
        <v>1469</v>
      </c>
      <c r="G570" s="25">
        <v>31415</v>
      </c>
      <c r="H570" s="26">
        <v>10000</v>
      </c>
      <c r="I570" s="18" t="s">
        <v>31</v>
      </c>
      <c r="J570" s="23" t="s">
        <v>233</v>
      </c>
      <c r="K570" s="24" t="s">
        <v>1470</v>
      </c>
      <c r="L570" s="28"/>
    </row>
    <row r="571" s="2" customFormat="1" ht="42.75" spans="1:12">
      <c r="A571" s="23" t="str">
        <f>IF(D571="","",COUNTA($D$21:D571)&amp;"")</f>
        <v>447</v>
      </c>
      <c r="B571" s="24" t="s">
        <v>1471</v>
      </c>
      <c r="C571" s="18" t="s">
        <v>203</v>
      </c>
      <c r="D571" s="18" t="s">
        <v>1472</v>
      </c>
      <c r="E571" s="23" t="s">
        <v>209</v>
      </c>
      <c r="F571" s="24" t="s">
        <v>1473</v>
      </c>
      <c r="G571" s="25">
        <v>20034</v>
      </c>
      <c r="H571" s="26">
        <v>5000</v>
      </c>
      <c r="I571" s="18" t="s">
        <v>31</v>
      </c>
      <c r="J571" s="23" t="s">
        <v>64</v>
      </c>
      <c r="K571" s="24" t="s">
        <v>33</v>
      </c>
      <c r="L571" s="28"/>
    </row>
    <row r="572" s="2" customFormat="1" ht="42.75" spans="1:12">
      <c r="A572" s="23" t="str">
        <f>IF(D572="","",COUNTA($D$21:D572)&amp;"")</f>
        <v>448</v>
      </c>
      <c r="B572" s="24" t="s">
        <v>1474</v>
      </c>
      <c r="C572" s="18" t="s">
        <v>203</v>
      </c>
      <c r="D572" s="18" t="s">
        <v>1472</v>
      </c>
      <c r="E572" s="23" t="s">
        <v>209</v>
      </c>
      <c r="F572" s="24" t="s">
        <v>1475</v>
      </c>
      <c r="G572" s="25">
        <v>11219</v>
      </c>
      <c r="H572" s="26">
        <v>3000</v>
      </c>
      <c r="I572" s="18" t="s">
        <v>31</v>
      </c>
      <c r="J572" s="23" t="s">
        <v>64</v>
      </c>
      <c r="K572" s="24" t="s">
        <v>33</v>
      </c>
      <c r="L572" s="28"/>
    </row>
    <row r="573" s="2" customFormat="1" ht="28.5" spans="1:12">
      <c r="A573" s="23" t="str">
        <f>IF(D573="","",COUNTA($D$21:D573)&amp;"")</f>
        <v>449</v>
      </c>
      <c r="B573" s="24" t="s">
        <v>1476</v>
      </c>
      <c r="C573" s="18" t="s">
        <v>170</v>
      </c>
      <c r="D573" s="18" t="s">
        <v>1477</v>
      </c>
      <c r="E573" s="23" t="s">
        <v>179</v>
      </c>
      <c r="F573" s="24" t="s">
        <v>1478</v>
      </c>
      <c r="G573" s="25">
        <v>50000</v>
      </c>
      <c r="H573" s="26">
        <v>5200</v>
      </c>
      <c r="I573" s="18" t="s">
        <v>31</v>
      </c>
      <c r="J573" s="23" t="s">
        <v>233</v>
      </c>
      <c r="K573" s="24" t="s">
        <v>33</v>
      </c>
      <c r="L573" s="28"/>
    </row>
    <row r="574" s="4" customFormat="1" ht="14.25" spans="1:12">
      <c r="A574" s="23" t="str">
        <f>IF(D574="","",COUNTA($D$21:D574)&amp;"")</f>
        <v/>
      </c>
      <c r="B574" s="29" t="s">
        <v>18</v>
      </c>
      <c r="C574" s="15">
        <f>COUNTA(C575:C584)</f>
        <v>10</v>
      </c>
      <c r="D574" s="15"/>
      <c r="E574" s="30"/>
      <c r="F574" s="29"/>
      <c r="G574" s="32">
        <f>SUM(G575:G584)</f>
        <v>423844</v>
      </c>
      <c r="H574" s="32">
        <f>SUM(H575:H584)</f>
        <v>77050</v>
      </c>
      <c r="I574" s="15"/>
      <c r="J574" s="30"/>
      <c r="K574" s="29"/>
      <c r="L574" s="30"/>
    </row>
    <row r="575" s="2" customFormat="1" ht="14.25" spans="1:12">
      <c r="A575" s="23" t="str">
        <f>IF(D575="","",COUNTA($D$21:D575)&amp;"")</f>
        <v>450</v>
      </c>
      <c r="B575" s="24" t="s">
        <v>1479</v>
      </c>
      <c r="C575" s="18" t="s">
        <v>66</v>
      </c>
      <c r="D575" s="18" t="s">
        <v>500</v>
      </c>
      <c r="E575" s="23" t="s">
        <v>205</v>
      </c>
      <c r="F575" s="24" t="s">
        <v>1480</v>
      </c>
      <c r="G575" s="25">
        <v>32893</v>
      </c>
      <c r="H575" s="26">
        <v>4000</v>
      </c>
      <c r="I575" s="18" t="s">
        <v>31</v>
      </c>
      <c r="J575" s="23" t="s">
        <v>44</v>
      </c>
      <c r="K575" s="24" t="s">
        <v>339</v>
      </c>
      <c r="L575" s="23" t="s">
        <v>72</v>
      </c>
    </row>
    <row r="576" s="2" customFormat="1" ht="14.25" spans="1:12">
      <c r="A576" s="23" t="str">
        <f>IF(D576="","",COUNTA($D$21:D576)&amp;"")</f>
        <v>451</v>
      </c>
      <c r="B576" s="24" t="s">
        <v>1481</v>
      </c>
      <c r="C576" s="18" t="s">
        <v>66</v>
      </c>
      <c r="D576" s="18" t="s">
        <v>413</v>
      </c>
      <c r="E576" s="23" t="s">
        <v>228</v>
      </c>
      <c r="F576" s="24" t="s">
        <v>1482</v>
      </c>
      <c r="G576" s="25">
        <v>108167</v>
      </c>
      <c r="H576" s="26">
        <v>6000</v>
      </c>
      <c r="I576" s="18" t="s">
        <v>31</v>
      </c>
      <c r="J576" s="23" t="s">
        <v>44</v>
      </c>
      <c r="K576" s="24" t="s">
        <v>1271</v>
      </c>
      <c r="L576" s="23" t="s">
        <v>72</v>
      </c>
    </row>
    <row r="577" s="2" customFormat="1" ht="28.5" spans="1:12">
      <c r="A577" s="23" t="str">
        <f>IF(D577="","",COUNTA($D$21:D577)&amp;"")</f>
        <v>452</v>
      </c>
      <c r="B577" s="24" t="s">
        <v>1483</v>
      </c>
      <c r="C577" s="18" t="s">
        <v>66</v>
      </c>
      <c r="D577" s="18" t="s">
        <v>219</v>
      </c>
      <c r="E577" s="23" t="s">
        <v>159</v>
      </c>
      <c r="F577" s="24" t="s">
        <v>1484</v>
      </c>
      <c r="G577" s="25">
        <v>15000</v>
      </c>
      <c r="H577" s="26">
        <v>5000</v>
      </c>
      <c r="I577" s="18" t="s">
        <v>31</v>
      </c>
      <c r="J577" s="23" t="s">
        <v>70</v>
      </c>
      <c r="K577" s="24" t="s">
        <v>339</v>
      </c>
      <c r="L577" s="23" t="s">
        <v>72</v>
      </c>
    </row>
    <row r="578" s="2" customFormat="1" ht="14.25" spans="1:12">
      <c r="A578" s="23" t="str">
        <f>IF(D578="","",COUNTA($D$21:D578)&amp;"")</f>
        <v>453</v>
      </c>
      <c r="B578" s="24" t="s">
        <v>1485</v>
      </c>
      <c r="C578" s="18" t="s">
        <v>66</v>
      </c>
      <c r="D578" s="18" t="s">
        <v>705</v>
      </c>
      <c r="E578" s="23" t="s">
        <v>179</v>
      </c>
      <c r="F578" s="24" t="s">
        <v>1486</v>
      </c>
      <c r="G578" s="25">
        <v>32801</v>
      </c>
      <c r="H578" s="26">
        <v>5000</v>
      </c>
      <c r="I578" s="18" t="s">
        <v>31</v>
      </c>
      <c r="J578" s="23" t="s">
        <v>70</v>
      </c>
      <c r="K578" s="24" t="s">
        <v>1393</v>
      </c>
      <c r="L578" s="23" t="s">
        <v>72</v>
      </c>
    </row>
    <row r="579" s="2" customFormat="1" ht="14.25" spans="1:12">
      <c r="A579" s="23" t="str">
        <f>IF(D579="","",COUNTA($D$21:D579)&amp;"")</f>
        <v>454</v>
      </c>
      <c r="B579" s="24" t="s">
        <v>1487</v>
      </c>
      <c r="C579" s="18" t="s">
        <v>48</v>
      </c>
      <c r="D579" s="18" t="s">
        <v>49</v>
      </c>
      <c r="E579" s="23" t="s">
        <v>50</v>
      </c>
      <c r="F579" s="24" t="s">
        <v>1488</v>
      </c>
      <c r="G579" s="25">
        <v>10800</v>
      </c>
      <c r="H579" s="26">
        <v>5000</v>
      </c>
      <c r="I579" s="18" t="s">
        <v>31</v>
      </c>
      <c r="J579" s="23" t="s">
        <v>44</v>
      </c>
      <c r="K579" s="24" t="s">
        <v>339</v>
      </c>
      <c r="L579" s="23" t="s">
        <v>72</v>
      </c>
    </row>
    <row r="580" s="2" customFormat="1" ht="28.5" spans="1:12">
      <c r="A580" s="23" t="str">
        <f>IF(D580="","",COUNTA($D$21:D580)&amp;"")</f>
        <v>455</v>
      </c>
      <c r="B580" s="24" t="s">
        <v>1489</v>
      </c>
      <c r="C580" s="18" t="s">
        <v>1490</v>
      </c>
      <c r="D580" s="18" t="s">
        <v>102</v>
      </c>
      <c r="E580" s="23" t="s">
        <v>55</v>
      </c>
      <c r="F580" s="24" t="s">
        <v>1491</v>
      </c>
      <c r="G580" s="25">
        <v>23337</v>
      </c>
      <c r="H580" s="26">
        <v>6000</v>
      </c>
      <c r="I580" s="18" t="s">
        <v>217</v>
      </c>
      <c r="J580" s="23" t="s">
        <v>44</v>
      </c>
      <c r="K580" s="24" t="s">
        <v>105</v>
      </c>
      <c r="L580" s="23"/>
    </row>
    <row r="581" s="2" customFormat="1" ht="28.5" spans="1:12">
      <c r="A581" s="23" t="str">
        <f>IF(D581="","",COUNTA($D$21:D581)&amp;"")</f>
        <v>456</v>
      </c>
      <c r="B581" s="24" t="s">
        <v>1492</v>
      </c>
      <c r="C581" s="18" t="s">
        <v>66</v>
      </c>
      <c r="D581" s="18" t="s">
        <v>1493</v>
      </c>
      <c r="E581" s="23" t="s">
        <v>50</v>
      </c>
      <c r="F581" s="24" t="s">
        <v>1383</v>
      </c>
      <c r="G581" s="25">
        <v>80000</v>
      </c>
      <c r="H581" s="26">
        <v>20000</v>
      </c>
      <c r="I581" s="18" t="s">
        <v>31</v>
      </c>
      <c r="J581" s="23" t="s">
        <v>44</v>
      </c>
      <c r="K581" s="24" t="s">
        <v>1494</v>
      </c>
      <c r="L581" s="23" t="s">
        <v>72</v>
      </c>
    </row>
    <row r="582" s="2" customFormat="1" ht="14.25" spans="1:12">
      <c r="A582" s="23" t="str">
        <f>IF(D582="","",COUNTA($D$21:D582)&amp;"")</f>
        <v>457</v>
      </c>
      <c r="B582" s="24" t="s">
        <v>1495</v>
      </c>
      <c r="C582" s="18" t="s">
        <v>66</v>
      </c>
      <c r="D582" s="18" t="s">
        <v>413</v>
      </c>
      <c r="E582" s="23" t="s">
        <v>228</v>
      </c>
      <c r="F582" s="24" t="s">
        <v>1496</v>
      </c>
      <c r="G582" s="25">
        <v>33000</v>
      </c>
      <c r="H582" s="26">
        <v>8000</v>
      </c>
      <c r="I582" s="18" t="s">
        <v>31</v>
      </c>
      <c r="J582" s="23" t="s">
        <v>44</v>
      </c>
      <c r="K582" s="24" t="s">
        <v>173</v>
      </c>
      <c r="L582" s="23" t="s">
        <v>72</v>
      </c>
    </row>
    <row r="583" s="2" customFormat="1" ht="28.5" spans="1:12">
      <c r="A583" s="23" t="str">
        <f>IF(D583="","",COUNTA($D$21:D583)&amp;"")</f>
        <v>458</v>
      </c>
      <c r="B583" s="24" t="s">
        <v>1497</v>
      </c>
      <c r="C583" s="18" t="s">
        <v>170</v>
      </c>
      <c r="D583" s="18" t="s">
        <v>219</v>
      </c>
      <c r="E583" s="23" t="s">
        <v>159</v>
      </c>
      <c r="F583" s="24" t="s">
        <v>1498</v>
      </c>
      <c r="G583" s="25">
        <v>13000</v>
      </c>
      <c r="H583" s="26">
        <v>5050</v>
      </c>
      <c r="I583" s="18" t="s">
        <v>31</v>
      </c>
      <c r="J583" s="23" t="s">
        <v>70</v>
      </c>
      <c r="K583" s="24" t="s">
        <v>1499</v>
      </c>
      <c r="L583" s="23"/>
    </row>
    <row r="584" s="2" customFormat="1" ht="28.5" spans="1:12">
      <c r="A584" s="23" t="str">
        <f>IF(D584="","",COUNTA($D$21:D584)&amp;"")</f>
        <v>459</v>
      </c>
      <c r="B584" s="24" t="s">
        <v>1500</v>
      </c>
      <c r="C584" s="18" t="s">
        <v>238</v>
      </c>
      <c r="D584" s="18" t="s">
        <v>102</v>
      </c>
      <c r="E584" s="23" t="s">
        <v>55</v>
      </c>
      <c r="F584" s="24" t="s">
        <v>1501</v>
      </c>
      <c r="G584" s="25">
        <v>74846</v>
      </c>
      <c r="H584" s="26">
        <v>13000</v>
      </c>
      <c r="I584" s="18" t="s">
        <v>217</v>
      </c>
      <c r="J584" s="23" t="s">
        <v>70</v>
      </c>
      <c r="K584" s="24" t="s">
        <v>105</v>
      </c>
      <c r="L584" s="23"/>
    </row>
    <row r="585" s="4" customFormat="1" ht="14.25" spans="1:12">
      <c r="A585" s="23" t="str">
        <f>IF(D585="","",COUNTA($D$21:D585)&amp;"")</f>
        <v/>
      </c>
      <c r="B585" s="29" t="s">
        <v>19</v>
      </c>
      <c r="C585" s="15">
        <f>COUNTA(C586:C587)</f>
        <v>2</v>
      </c>
      <c r="D585" s="15"/>
      <c r="E585" s="30"/>
      <c r="F585" s="29"/>
      <c r="G585" s="32">
        <f>SUM(G586:G587)</f>
        <v>187818</v>
      </c>
      <c r="H585" s="32">
        <f>SUM(H586:H587)</f>
        <v>55000</v>
      </c>
      <c r="I585" s="15"/>
      <c r="J585" s="30"/>
      <c r="K585" s="29"/>
      <c r="L585" s="30"/>
    </row>
    <row r="586" s="2" customFormat="1" ht="28.5" spans="1:12">
      <c r="A586" s="23" t="str">
        <f>IF(D586="","",COUNTA($D$21:D586)&amp;"")</f>
        <v>460</v>
      </c>
      <c r="B586" s="24" t="s">
        <v>1502</v>
      </c>
      <c r="C586" s="18" t="s">
        <v>203</v>
      </c>
      <c r="D586" s="18" t="s">
        <v>219</v>
      </c>
      <c r="E586" s="23" t="s">
        <v>159</v>
      </c>
      <c r="F586" s="24" t="s">
        <v>1503</v>
      </c>
      <c r="G586" s="25">
        <v>52818</v>
      </c>
      <c r="H586" s="26">
        <v>20000</v>
      </c>
      <c r="I586" s="18" t="s">
        <v>31</v>
      </c>
      <c r="J586" s="23" t="s">
        <v>434</v>
      </c>
      <c r="K586" s="24" t="s">
        <v>192</v>
      </c>
      <c r="L586" s="23" t="s">
        <v>72</v>
      </c>
    </row>
    <row r="587" s="2" customFormat="1" ht="28.5" spans="1:12">
      <c r="A587" s="23" t="str">
        <f>IF(D587="","",COUNTA($D$21:D587)&amp;"")</f>
        <v>461</v>
      </c>
      <c r="B587" s="24" t="s">
        <v>1504</v>
      </c>
      <c r="C587" s="18" t="s">
        <v>66</v>
      </c>
      <c r="D587" s="18" t="s">
        <v>1505</v>
      </c>
      <c r="E587" s="23" t="s">
        <v>50</v>
      </c>
      <c r="F587" s="24" t="s">
        <v>1506</v>
      </c>
      <c r="G587" s="25">
        <v>135000</v>
      </c>
      <c r="H587" s="26">
        <v>35000</v>
      </c>
      <c r="I587" s="18" t="s">
        <v>31</v>
      </c>
      <c r="J587" s="23" t="s">
        <v>131</v>
      </c>
      <c r="K587" s="24" t="s">
        <v>1424</v>
      </c>
      <c r="L587" s="23" t="s">
        <v>72</v>
      </c>
    </row>
    <row r="588" s="4" customFormat="1" ht="14.25" spans="1:12">
      <c r="A588" s="23" t="str">
        <f>IF(D588="","",COUNTA($D$21:D588)&amp;"")</f>
        <v/>
      </c>
      <c r="B588" s="29" t="s">
        <v>1507</v>
      </c>
      <c r="C588" s="15">
        <f>C589+C595+C631</f>
        <v>49</v>
      </c>
      <c r="D588" s="15"/>
      <c r="E588" s="30"/>
      <c r="F588" s="29"/>
      <c r="G588" s="32">
        <f>G589+G595+G631</f>
        <v>6952194</v>
      </c>
      <c r="H588" s="32">
        <f>H589+H595+H631</f>
        <v>870664</v>
      </c>
      <c r="I588" s="15"/>
      <c r="J588" s="30"/>
      <c r="K588" s="29"/>
      <c r="L588" s="30"/>
    </row>
    <row r="589" s="4" customFormat="1" ht="14.25" spans="1:12">
      <c r="A589" s="23" t="str">
        <f>IF(D589="","",COUNTA($D$21:D589)&amp;"")</f>
        <v/>
      </c>
      <c r="B589" s="29" t="s">
        <v>17</v>
      </c>
      <c r="C589" s="15">
        <f>COUNTA(C590:C594)</f>
        <v>5</v>
      </c>
      <c r="D589" s="15"/>
      <c r="E589" s="30"/>
      <c r="F589" s="29"/>
      <c r="G589" s="32">
        <f>SUM(G590:G594)</f>
        <v>410992</v>
      </c>
      <c r="H589" s="32">
        <f>SUM(H590:H594)</f>
        <v>87000</v>
      </c>
      <c r="I589" s="15"/>
      <c r="J589" s="30"/>
      <c r="K589" s="29"/>
      <c r="L589" s="30"/>
    </row>
    <row r="590" s="2" customFormat="1" ht="42.75" spans="1:12">
      <c r="A590" s="23" t="str">
        <f>IF(D590="","",COUNTA($D$21:D590)&amp;"")</f>
        <v>462</v>
      </c>
      <c r="B590" s="24" t="s">
        <v>1508</v>
      </c>
      <c r="C590" s="18" t="s">
        <v>1509</v>
      </c>
      <c r="D590" s="18" t="s">
        <v>500</v>
      </c>
      <c r="E590" s="23" t="s">
        <v>205</v>
      </c>
      <c r="F590" s="24" t="s">
        <v>1510</v>
      </c>
      <c r="G590" s="25">
        <v>17800</v>
      </c>
      <c r="H590" s="26">
        <v>5000</v>
      </c>
      <c r="I590" s="18" t="s">
        <v>31</v>
      </c>
      <c r="J590" s="23" t="s">
        <v>32</v>
      </c>
      <c r="K590" s="24" t="s">
        <v>1511</v>
      </c>
      <c r="L590" s="23" t="s">
        <v>72</v>
      </c>
    </row>
    <row r="591" s="2" customFormat="1" ht="28.5" spans="1:12">
      <c r="A591" s="23" t="str">
        <f>IF(D591="","",COUNTA($D$21:D591)&amp;"")</f>
        <v>463</v>
      </c>
      <c r="B591" s="24" t="s">
        <v>1512</v>
      </c>
      <c r="C591" s="18" t="s">
        <v>48</v>
      </c>
      <c r="D591" s="18" t="s">
        <v>49</v>
      </c>
      <c r="E591" s="23" t="s">
        <v>50</v>
      </c>
      <c r="F591" s="24" t="s">
        <v>1513</v>
      </c>
      <c r="G591" s="25">
        <v>96389</v>
      </c>
      <c r="H591" s="26">
        <v>12000</v>
      </c>
      <c r="I591" s="18" t="s">
        <v>31</v>
      </c>
      <c r="J591" s="23" t="s">
        <v>32</v>
      </c>
      <c r="K591" s="24" t="s">
        <v>33</v>
      </c>
      <c r="L591" s="23"/>
    </row>
    <row r="592" s="2" customFormat="1" ht="14.25" spans="1:12">
      <c r="A592" s="23" t="str">
        <f>IF(D592="","",COUNTA($D$21:D592)&amp;"")</f>
        <v>464</v>
      </c>
      <c r="B592" s="24" t="s">
        <v>1514</v>
      </c>
      <c r="C592" s="18" t="s">
        <v>48</v>
      </c>
      <c r="D592" s="18" t="s">
        <v>49</v>
      </c>
      <c r="E592" s="23" t="s">
        <v>50</v>
      </c>
      <c r="F592" s="24" t="s">
        <v>1515</v>
      </c>
      <c r="G592" s="25">
        <v>96514</v>
      </c>
      <c r="H592" s="26">
        <v>10000</v>
      </c>
      <c r="I592" s="18" t="s">
        <v>31</v>
      </c>
      <c r="J592" s="23" t="s">
        <v>32</v>
      </c>
      <c r="K592" s="24" t="s">
        <v>33</v>
      </c>
      <c r="L592" s="23"/>
    </row>
    <row r="593" s="2" customFormat="1" ht="28.5" spans="1:12">
      <c r="A593" s="23" t="str">
        <f>IF(D593="","",COUNTA($D$21:D593)&amp;"")</f>
        <v>465</v>
      </c>
      <c r="B593" s="24" t="s">
        <v>1516</v>
      </c>
      <c r="C593" s="18" t="s">
        <v>1517</v>
      </c>
      <c r="D593" s="18" t="s">
        <v>41</v>
      </c>
      <c r="E593" s="23" t="s">
        <v>42</v>
      </c>
      <c r="F593" s="24" t="s">
        <v>1518</v>
      </c>
      <c r="G593" s="25">
        <v>100489</v>
      </c>
      <c r="H593" s="26">
        <v>30000</v>
      </c>
      <c r="I593" s="18" t="s">
        <v>31</v>
      </c>
      <c r="J593" s="23" t="s">
        <v>32</v>
      </c>
      <c r="K593" s="24" t="s">
        <v>33</v>
      </c>
      <c r="L593" s="23"/>
    </row>
    <row r="594" s="2" customFormat="1" ht="28.5" spans="1:12">
      <c r="A594" s="23" t="str">
        <f>IF(D594="","",COUNTA($D$21:D594)&amp;"")</f>
        <v>466</v>
      </c>
      <c r="B594" s="24" t="s">
        <v>1519</v>
      </c>
      <c r="C594" s="18" t="s">
        <v>1517</v>
      </c>
      <c r="D594" s="18" t="s">
        <v>41</v>
      </c>
      <c r="E594" s="23" t="s">
        <v>42</v>
      </c>
      <c r="F594" s="24" t="s">
        <v>1520</v>
      </c>
      <c r="G594" s="25">
        <v>99800</v>
      </c>
      <c r="H594" s="26">
        <v>30000</v>
      </c>
      <c r="I594" s="18" t="s">
        <v>31</v>
      </c>
      <c r="J594" s="23" t="s">
        <v>32</v>
      </c>
      <c r="K594" s="24" t="s">
        <v>33</v>
      </c>
      <c r="L594" s="23"/>
    </row>
    <row r="595" s="4" customFormat="1" ht="14.25" spans="1:12">
      <c r="A595" s="23" t="str">
        <f>IF(D595="","",COUNTA($D$21:D595)&amp;"")</f>
        <v/>
      </c>
      <c r="B595" s="29" t="s">
        <v>18</v>
      </c>
      <c r="C595" s="15">
        <f>COUNTA(C596:C630)</f>
        <v>35</v>
      </c>
      <c r="D595" s="15"/>
      <c r="E595" s="30"/>
      <c r="F595" s="29"/>
      <c r="G595" s="32">
        <f>SUM(G596:G630)</f>
        <v>5802635</v>
      </c>
      <c r="H595" s="32">
        <f>SUM(H596:H630)</f>
        <v>696991</v>
      </c>
      <c r="I595" s="15"/>
      <c r="J595" s="30"/>
      <c r="K595" s="29"/>
      <c r="L595" s="30"/>
    </row>
    <row r="596" s="2" customFormat="1" ht="28.5" spans="1:12">
      <c r="A596" s="23" t="str">
        <f>IF(D596="","",COUNTA($D$21:D596)&amp;"")</f>
        <v>467</v>
      </c>
      <c r="B596" s="24" t="s">
        <v>1521</v>
      </c>
      <c r="C596" s="18" t="s">
        <v>203</v>
      </c>
      <c r="D596" s="18" t="s">
        <v>204</v>
      </c>
      <c r="E596" s="23" t="s">
        <v>205</v>
      </c>
      <c r="F596" s="24" t="s">
        <v>1522</v>
      </c>
      <c r="G596" s="25">
        <v>115000</v>
      </c>
      <c r="H596" s="26">
        <v>10000</v>
      </c>
      <c r="I596" s="18" t="s">
        <v>31</v>
      </c>
      <c r="J596" s="23" t="s">
        <v>44</v>
      </c>
      <c r="K596" s="24" t="s">
        <v>615</v>
      </c>
      <c r="L596" s="23" t="s">
        <v>72</v>
      </c>
    </row>
    <row r="597" s="2" customFormat="1" ht="28.5" spans="1:12">
      <c r="A597" s="23" t="str">
        <f>IF(D597="","",COUNTA($D$21:D597)&amp;"")</f>
        <v>468</v>
      </c>
      <c r="B597" s="24" t="s">
        <v>1523</v>
      </c>
      <c r="C597" s="18" t="s">
        <v>203</v>
      </c>
      <c r="D597" s="18" t="s">
        <v>204</v>
      </c>
      <c r="E597" s="23" t="s">
        <v>205</v>
      </c>
      <c r="F597" s="24" t="s">
        <v>1524</v>
      </c>
      <c r="G597" s="25">
        <v>68000</v>
      </c>
      <c r="H597" s="26">
        <v>10000</v>
      </c>
      <c r="I597" s="18" t="s">
        <v>31</v>
      </c>
      <c r="J597" s="23" t="s">
        <v>44</v>
      </c>
      <c r="K597" s="24" t="s">
        <v>615</v>
      </c>
      <c r="L597" s="23" t="s">
        <v>72</v>
      </c>
    </row>
    <row r="598" s="2" customFormat="1" ht="28.5" spans="1:12">
      <c r="A598" s="23" t="str">
        <f>IF(D598="","",COUNTA($D$21:D598)&amp;"")</f>
        <v>469</v>
      </c>
      <c r="B598" s="24" t="s">
        <v>1525</v>
      </c>
      <c r="C598" s="18" t="s">
        <v>203</v>
      </c>
      <c r="D598" s="18" t="s">
        <v>204</v>
      </c>
      <c r="E598" s="23" t="s">
        <v>205</v>
      </c>
      <c r="F598" s="24" t="s">
        <v>1526</v>
      </c>
      <c r="G598" s="25">
        <v>114000</v>
      </c>
      <c r="H598" s="26">
        <v>10000</v>
      </c>
      <c r="I598" s="18" t="s">
        <v>31</v>
      </c>
      <c r="J598" s="23" t="s">
        <v>115</v>
      </c>
      <c r="K598" s="24" t="s">
        <v>615</v>
      </c>
      <c r="L598" s="23"/>
    </row>
    <row r="599" s="2" customFormat="1" ht="28.5" spans="1:12">
      <c r="A599" s="23" t="str">
        <f>IF(D599="","",COUNTA($D$21:D599)&amp;"")</f>
        <v>470</v>
      </c>
      <c r="B599" s="24" t="s">
        <v>1527</v>
      </c>
      <c r="C599" s="18" t="s">
        <v>203</v>
      </c>
      <c r="D599" s="18" t="s">
        <v>290</v>
      </c>
      <c r="E599" s="23" t="s">
        <v>179</v>
      </c>
      <c r="F599" s="24" t="s">
        <v>1528</v>
      </c>
      <c r="G599" s="25">
        <v>103200</v>
      </c>
      <c r="H599" s="26">
        <v>10000</v>
      </c>
      <c r="I599" s="18" t="s">
        <v>31</v>
      </c>
      <c r="J599" s="23" t="s">
        <v>70</v>
      </c>
      <c r="K599" s="24" t="s">
        <v>615</v>
      </c>
      <c r="L599" s="23" t="s">
        <v>72</v>
      </c>
    </row>
    <row r="600" s="2" customFormat="1" ht="14.25" spans="1:12">
      <c r="A600" s="23" t="str">
        <f>IF(D600="","",COUNTA($D$21:D600)&amp;"")</f>
        <v>471</v>
      </c>
      <c r="B600" s="24" t="s">
        <v>1529</v>
      </c>
      <c r="C600" s="18" t="s">
        <v>1530</v>
      </c>
      <c r="D600" s="18" t="s">
        <v>612</v>
      </c>
      <c r="E600" s="23" t="s">
        <v>205</v>
      </c>
      <c r="F600" s="24" t="s">
        <v>1531</v>
      </c>
      <c r="G600" s="25">
        <v>60000</v>
      </c>
      <c r="H600" s="26">
        <v>4000</v>
      </c>
      <c r="I600" s="18" t="s">
        <v>31</v>
      </c>
      <c r="J600" s="23" t="s">
        <v>44</v>
      </c>
      <c r="K600" s="24" t="s">
        <v>1532</v>
      </c>
      <c r="L600" s="23" t="s">
        <v>72</v>
      </c>
    </row>
    <row r="601" s="2" customFormat="1" ht="28.5" spans="1:12">
      <c r="A601" s="23" t="str">
        <f>IF(D601="","",COUNTA($D$21:D601)&amp;"")</f>
        <v>472</v>
      </c>
      <c r="B601" s="24" t="s">
        <v>1533</v>
      </c>
      <c r="C601" s="18" t="s">
        <v>203</v>
      </c>
      <c r="D601" s="18" t="s">
        <v>341</v>
      </c>
      <c r="E601" s="23" t="s">
        <v>209</v>
      </c>
      <c r="F601" s="24" t="s">
        <v>1534</v>
      </c>
      <c r="G601" s="25">
        <v>99060</v>
      </c>
      <c r="H601" s="26">
        <v>20000</v>
      </c>
      <c r="I601" s="18" t="s">
        <v>31</v>
      </c>
      <c r="J601" s="23" t="s">
        <v>70</v>
      </c>
      <c r="K601" s="24" t="s">
        <v>615</v>
      </c>
      <c r="L601" s="23"/>
    </row>
    <row r="602" s="2" customFormat="1" ht="28.5" spans="1:12">
      <c r="A602" s="23" t="str">
        <f>IF(D602="","",COUNTA($D$21:D602)&amp;"")</f>
        <v>473</v>
      </c>
      <c r="B602" s="24" t="s">
        <v>1535</v>
      </c>
      <c r="C602" s="18" t="s">
        <v>203</v>
      </c>
      <c r="D602" s="18" t="s">
        <v>341</v>
      </c>
      <c r="E602" s="23" t="s">
        <v>209</v>
      </c>
      <c r="F602" s="24" t="s">
        <v>1536</v>
      </c>
      <c r="G602" s="25">
        <v>325800</v>
      </c>
      <c r="H602" s="26">
        <v>20000</v>
      </c>
      <c r="I602" s="18" t="s">
        <v>31</v>
      </c>
      <c r="J602" s="23" t="s">
        <v>70</v>
      </c>
      <c r="K602" s="24" t="s">
        <v>615</v>
      </c>
      <c r="L602" s="23"/>
    </row>
    <row r="603" s="2" customFormat="1" ht="28.5" spans="1:12">
      <c r="A603" s="23" t="str">
        <f>IF(D603="","",COUNTA($D$21:D603)&amp;"")</f>
        <v>474</v>
      </c>
      <c r="B603" s="24" t="s">
        <v>1537</v>
      </c>
      <c r="C603" s="18" t="s">
        <v>203</v>
      </c>
      <c r="D603" s="18" t="s">
        <v>341</v>
      </c>
      <c r="E603" s="23" t="s">
        <v>209</v>
      </c>
      <c r="F603" s="24" t="s">
        <v>1538</v>
      </c>
      <c r="G603" s="25">
        <v>131250</v>
      </c>
      <c r="H603" s="26">
        <v>20000</v>
      </c>
      <c r="I603" s="18" t="s">
        <v>31</v>
      </c>
      <c r="J603" s="23" t="s">
        <v>70</v>
      </c>
      <c r="K603" s="24" t="s">
        <v>615</v>
      </c>
      <c r="L603" s="23"/>
    </row>
    <row r="604" s="2" customFormat="1" ht="28.5" spans="1:12">
      <c r="A604" s="23" t="str">
        <f>IF(D604="","",COUNTA($D$21:D604)&amp;"")</f>
        <v>475</v>
      </c>
      <c r="B604" s="24" t="s">
        <v>1539</v>
      </c>
      <c r="C604" s="18" t="s">
        <v>203</v>
      </c>
      <c r="D604" s="18" t="s">
        <v>341</v>
      </c>
      <c r="E604" s="23" t="s">
        <v>209</v>
      </c>
      <c r="F604" s="24" t="s">
        <v>1540</v>
      </c>
      <c r="G604" s="25">
        <v>153200</v>
      </c>
      <c r="H604" s="26">
        <v>30000</v>
      </c>
      <c r="I604" s="18" t="s">
        <v>31</v>
      </c>
      <c r="J604" s="23" t="s">
        <v>44</v>
      </c>
      <c r="K604" s="24" t="s">
        <v>615</v>
      </c>
      <c r="L604" s="23" t="s">
        <v>72</v>
      </c>
    </row>
    <row r="605" s="2" customFormat="1" ht="28.5" spans="1:12">
      <c r="A605" s="23" t="str">
        <f>IF(D605="","",COUNTA($D$21:D605)&amp;"")</f>
        <v>476</v>
      </c>
      <c r="B605" s="24" t="s">
        <v>1541</v>
      </c>
      <c r="C605" s="18" t="s">
        <v>170</v>
      </c>
      <c r="D605" s="18" t="s">
        <v>290</v>
      </c>
      <c r="E605" s="23" t="s">
        <v>179</v>
      </c>
      <c r="F605" s="24" t="s">
        <v>1542</v>
      </c>
      <c r="G605" s="25">
        <v>30000</v>
      </c>
      <c r="H605" s="26">
        <v>7500</v>
      </c>
      <c r="I605" s="18" t="s">
        <v>31</v>
      </c>
      <c r="J605" s="23" t="s">
        <v>44</v>
      </c>
      <c r="K605" s="24" t="s">
        <v>1271</v>
      </c>
      <c r="L605" s="23" t="s">
        <v>72</v>
      </c>
    </row>
    <row r="606" s="2" customFormat="1" ht="28.5" spans="1:12">
      <c r="A606" s="23" t="str">
        <f>IF(D606="","",COUNTA($D$21:D606)&amp;"")</f>
        <v>477</v>
      </c>
      <c r="B606" s="24" t="s">
        <v>1543</v>
      </c>
      <c r="C606" s="18" t="s">
        <v>170</v>
      </c>
      <c r="D606" s="18" t="s">
        <v>204</v>
      </c>
      <c r="E606" s="23" t="s">
        <v>205</v>
      </c>
      <c r="F606" s="24" t="s">
        <v>1544</v>
      </c>
      <c r="G606" s="25">
        <v>22000</v>
      </c>
      <c r="H606" s="26">
        <v>7700</v>
      </c>
      <c r="I606" s="18" t="s">
        <v>31</v>
      </c>
      <c r="J606" s="23" t="s">
        <v>349</v>
      </c>
      <c r="K606" s="24" t="s">
        <v>1545</v>
      </c>
      <c r="L606" s="23"/>
    </row>
    <row r="607" s="2" customFormat="1" ht="28.5" spans="1:12">
      <c r="A607" s="23" t="str">
        <f>IF(D607="","",COUNTA($D$21:D607)&amp;"")</f>
        <v>478</v>
      </c>
      <c r="B607" s="24" t="s">
        <v>1546</v>
      </c>
      <c r="C607" s="18" t="s">
        <v>170</v>
      </c>
      <c r="D607" s="18" t="s">
        <v>290</v>
      </c>
      <c r="E607" s="23" t="s">
        <v>179</v>
      </c>
      <c r="F607" s="24" t="s">
        <v>1547</v>
      </c>
      <c r="G607" s="25">
        <v>30000</v>
      </c>
      <c r="H607" s="26">
        <v>2110</v>
      </c>
      <c r="I607" s="18" t="s">
        <v>31</v>
      </c>
      <c r="J607" s="23" t="s">
        <v>121</v>
      </c>
      <c r="K607" s="24" t="s">
        <v>1545</v>
      </c>
      <c r="L607" s="23"/>
    </row>
    <row r="608" s="2" customFormat="1" ht="14.25" spans="1:12">
      <c r="A608" s="23" t="str">
        <f>IF(D608="","",COUNTA($D$21:D608)&amp;"")</f>
        <v>479</v>
      </c>
      <c r="B608" s="24" t="s">
        <v>1548</v>
      </c>
      <c r="C608" s="18" t="s">
        <v>170</v>
      </c>
      <c r="D608" s="18" t="s">
        <v>188</v>
      </c>
      <c r="E608" s="23" t="s">
        <v>189</v>
      </c>
      <c r="F608" s="24" t="s">
        <v>1549</v>
      </c>
      <c r="G608" s="25">
        <v>280000</v>
      </c>
      <c r="H608" s="26">
        <v>20000</v>
      </c>
      <c r="I608" s="18" t="s">
        <v>31</v>
      </c>
      <c r="J608" s="23" t="s">
        <v>121</v>
      </c>
      <c r="K608" s="24" t="s">
        <v>173</v>
      </c>
      <c r="L608" s="23"/>
    </row>
    <row r="609" s="2" customFormat="1" ht="14.25" spans="1:12">
      <c r="A609" s="23" t="str">
        <f>IF(D609="","",COUNTA($D$21:D609)&amp;"")</f>
        <v>480</v>
      </c>
      <c r="B609" s="24" t="s">
        <v>1550</v>
      </c>
      <c r="C609" s="18" t="s">
        <v>170</v>
      </c>
      <c r="D609" s="18" t="s">
        <v>188</v>
      </c>
      <c r="E609" s="23" t="s">
        <v>189</v>
      </c>
      <c r="F609" s="24" t="s">
        <v>1551</v>
      </c>
      <c r="G609" s="25">
        <v>45000</v>
      </c>
      <c r="H609" s="26">
        <v>8000</v>
      </c>
      <c r="I609" s="18" t="s">
        <v>31</v>
      </c>
      <c r="J609" s="23" t="s">
        <v>44</v>
      </c>
      <c r="K609" s="24" t="s">
        <v>173</v>
      </c>
      <c r="L609" s="23"/>
    </row>
    <row r="610" s="2" customFormat="1" ht="28.5" spans="1:12">
      <c r="A610" s="23" t="str">
        <f>IF(D610="","",COUNTA($D$21:D610)&amp;"")</f>
        <v>481</v>
      </c>
      <c r="B610" s="24" t="s">
        <v>1552</v>
      </c>
      <c r="C610" s="18" t="s">
        <v>170</v>
      </c>
      <c r="D610" s="18" t="s">
        <v>290</v>
      </c>
      <c r="E610" s="23" t="s">
        <v>179</v>
      </c>
      <c r="F610" s="24" t="s">
        <v>1553</v>
      </c>
      <c r="G610" s="25">
        <v>40000</v>
      </c>
      <c r="H610" s="26">
        <v>10800</v>
      </c>
      <c r="I610" s="18" t="s">
        <v>31</v>
      </c>
      <c r="J610" s="23" t="s">
        <v>44</v>
      </c>
      <c r="K610" s="24" t="s">
        <v>1554</v>
      </c>
      <c r="L610" s="23"/>
    </row>
    <row r="611" s="2" customFormat="1" ht="28.5" spans="1:12">
      <c r="A611" s="23" t="str">
        <f>IF(D611="","",COUNTA($D$21:D611)&amp;"")</f>
        <v>482</v>
      </c>
      <c r="B611" s="24" t="s">
        <v>1555</v>
      </c>
      <c r="C611" s="18" t="s">
        <v>170</v>
      </c>
      <c r="D611" s="18" t="s">
        <v>1556</v>
      </c>
      <c r="E611" s="23" t="s">
        <v>159</v>
      </c>
      <c r="F611" s="24" t="s">
        <v>1557</v>
      </c>
      <c r="G611" s="25">
        <v>140000</v>
      </c>
      <c r="H611" s="26">
        <v>20000</v>
      </c>
      <c r="I611" s="18" t="s">
        <v>31</v>
      </c>
      <c r="J611" s="23" t="s">
        <v>115</v>
      </c>
      <c r="K611" s="24" t="s">
        <v>1558</v>
      </c>
      <c r="L611" s="23"/>
    </row>
    <row r="612" s="2" customFormat="1" ht="28.5" spans="1:12">
      <c r="A612" s="23" t="str">
        <f>IF(D612="","",COUNTA($D$21:D612)&amp;"")</f>
        <v>483</v>
      </c>
      <c r="B612" s="24" t="s">
        <v>1559</v>
      </c>
      <c r="C612" s="18" t="s">
        <v>1560</v>
      </c>
      <c r="D612" s="18" t="s">
        <v>290</v>
      </c>
      <c r="E612" s="23" t="s">
        <v>179</v>
      </c>
      <c r="F612" s="24" t="s">
        <v>1561</v>
      </c>
      <c r="G612" s="25">
        <v>50668</v>
      </c>
      <c r="H612" s="26">
        <v>8600</v>
      </c>
      <c r="I612" s="18" t="s">
        <v>31</v>
      </c>
      <c r="J612" s="23" t="s">
        <v>558</v>
      </c>
      <c r="K612" s="24" t="s">
        <v>615</v>
      </c>
      <c r="L612" s="23" t="s">
        <v>72</v>
      </c>
    </row>
    <row r="613" s="2" customFormat="1" ht="28.5" spans="1:12">
      <c r="A613" s="23" t="str">
        <f>IF(D613="","",COUNTA($D$21:D613)&amp;"")</f>
        <v>484</v>
      </c>
      <c r="B613" s="24" t="s">
        <v>1562</v>
      </c>
      <c r="C613" s="18" t="s">
        <v>66</v>
      </c>
      <c r="D613" s="18" t="s">
        <v>290</v>
      </c>
      <c r="E613" s="23" t="s">
        <v>179</v>
      </c>
      <c r="F613" s="24" t="s">
        <v>1563</v>
      </c>
      <c r="G613" s="25">
        <v>395035</v>
      </c>
      <c r="H613" s="26">
        <v>41044</v>
      </c>
      <c r="I613" s="18" t="s">
        <v>31</v>
      </c>
      <c r="J613" s="23" t="s">
        <v>44</v>
      </c>
      <c r="K613" s="24" t="s">
        <v>1564</v>
      </c>
      <c r="L613" s="23"/>
    </row>
    <row r="614" s="2" customFormat="1" ht="28.5" spans="1:12">
      <c r="A614" s="23" t="str">
        <f>IF(D614="","",COUNTA($D$21:D614)&amp;"")</f>
        <v>485</v>
      </c>
      <c r="B614" s="24" t="s">
        <v>1565</v>
      </c>
      <c r="C614" s="18" t="s">
        <v>66</v>
      </c>
      <c r="D614" s="18" t="s">
        <v>290</v>
      </c>
      <c r="E614" s="23" t="s">
        <v>179</v>
      </c>
      <c r="F614" s="24" t="s">
        <v>1566</v>
      </c>
      <c r="G614" s="25">
        <v>99410</v>
      </c>
      <c r="H614" s="26">
        <v>695</v>
      </c>
      <c r="I614" s="18" t="s">
        <v>31</v>
      </c>
      <c r="J614" s="23" t="s">
        <v>70</v>
      </c>
      <c r="K614" s="24" t="s">
        <v>1567</v>
      </c>
      <c r="L614" s="23" t="s">
        <v>72</v>
      </c>
    </row>
    <row r="615" s="2" customFormat="1" ht="28.5" spans="1:12">
      <c r="A615" s="23" t="str">
        <f>IF(D615="","",COUNTA($D$21:D615)&amp;"")</f>
        <v>486</v>
      </c>
      <c r="B615" s="24" t="s">
        <v>1568</v>
      </c>
      <c r="C615" s="18" t="s">
        <v>66</v>
      </c>
      <c r="D615" s="18" t="s">
        <v>290</v>
      </c>
      <c r="E615" s="23" t="s">
        <v>179</v>
      </c>
      <c r="F615" s="24" t="s">
        <v>1569</v>
      </c>
      <c r="G615" s="25">
        <v>21108</v>
      </c>
      <c r="H615" s="26">
        <v>7108</v>
      </c>
      <c r="I615" s="18" t="s">
        <v>31</v>
      </c>
      <c r="J615" s="23" t="s">
        <v>283</v>
      </c>
      <c r="K615" s="24" t="s">
        <v>1554</v>
      </c>
      <c r="L615" s="23" t="s">
        <v>72</v>
      </c>
    </row>
    <row r="616" s="2" customFormat="1" ht="28.5" spans="1:12">
      <c r="A616" s="23" t="str">
        <f>IF(D616="","",COUNTA($D$21:D616)&amp;"")</f>
        <v>487</v>
      </c>
      <c r="B616" s="24" t="s">
        <v>1570</v>
      </c>
      <c r="C616" s="18" t="s">
        <v>1571</v>
      </c>
      <c r="D616" s="18" t="s">
        <v>215</v>
      </c>
      <c r="E616" s="23" t="s">
        <v>205</v>
      </c>
      <c r="F616" s="24" t="s">
        <v>1572</v>
      </c>
      <c r="G616" s="25">
        <v>750000</v>
      </c>
      <c r="H616" s="26">
        <v>100000</v>
      </c>
      <c r="I616" s="18" t="s">
        <v>31</v>
      </c>
      <c r="J616" s="23" t="s">
        <v>558</v>
      </c>
      <c r="K616" s="24" t="s">
        <v>1573</v>
      </c>
      <c r="L616" s="23" t="s">
        <v>72</v>
      </c>
    </row>
    <row r="617" s="2" customFormat="1" ht="28.5" spans="1:12">
      <c r="A617" s="23" t="str">
        <f>IF(D617="","",COUNTA($D$21:D617)&amp;"")</f>
        <v>488</v>
      </c>
      <c r="B617" s="24" t="s">
        <v>1574</v>
      </c>
      <c r="C617" s="18" t="s">
        <v>1575</v>
      </c>
      <c r="D617" s="18" t="s">
        <v>215</v>
      </c>
      <c r="E617" s="23" t="s">
        <v>205</v>
      </c>
      <c r="F617" s="24" t="s">
        <v>1576</v>
      </c>
      <c r="G617" s="25">
        <v>577900</v>
      </c>
      <c r="H617" s="26">
        <v>100000</v>
      </c>
      <c r="I617" s="18" t="s">
        <v>31</v>
      </c>
      <c r="J617" s="23" t="s">
        <v>558</v>
      </c>
      <c r="K617" s="24" t="s">
        <v>1573</v>
      </c>
      <c r="L617" s="23" t="s">
        <v>72</v>
      </c>
    </row>
    <row r="618" s="2" customFormat="1" ht="28.5" spans="1:12">
      <c r="A618" s="23" t="str">
        <f>IF(D618="","",COUNTA($D$21:D618)&amp;"")</f>
        <v>489</v>
      </c>
      <c r="B618" s="24" t="s">
        <v>1577</v>
      </c>
      <c r="C618" s="18" t="s">
        <v>1578</v>
      </c>
      <c r="D618" s="18" t="s">
        <v>215</v>
      </c>
      <c r="E618" s="23" t="s">
        <v>205</v>
      </c>
      <c r="F618" s="24" t="s">
        <v>1579</v>
      </c>
      <c r="G618" s="25">
        <v>750000</v>
      </c>
      <c r="H618" s="26">
        <v>40000</v>
      </c>
      <c r="I618" s="18" t="s">
        <v>31</v>
      </c>
      <c r="J618" s="23" t="s">
        <v>326</v>
      </c>
      <c r="K618" s="24" t="s">
        <v>1580</v>
      </c>
      <c r="L618" s="23" t="s">
        <v>72</v>
      </c>
    </row>
    <row r="619" s="2" customFormat="1" ht="28.5" spans="1:12">
      <c r="A619" s="23" t="str">
        <f>IF(D619="","",COUNTA($D$21:D619)&amp;"")</f>
        <v>490</v>
      </c>
      <c r="B619" s="24" t="s">
        <v>1581</v>
      </c>
      <c r="C619" s="18" t="s">
        <v>66</v>
      </c>
      <c r="D619" s="18" t="s">
        <v>1582</v>
      </c>
      <c r="E619" s="23" t="s">
        <v>228</v>
      </c>
      <c r="F619" s="24" t="s">
        <v>1583</v>
      </c>
      <c r="G619" s="25">
        <v>259742</v>
      </c>
      <c r="H619" s="26">
        <v>25408</v>
      </c>
      <c r="I619" s="18" t="s">
        <v>31</v>
      </c>
      <c r="J619" s="23" t="s">
        <v>349</v>
      </c>
      <c r="K619" s="24" t="s">
        <v>1584</v>
      </c>
      <c r="L619" s="23" t="s">
        <v>72</v>
      </c>
    </row>
    <row r="620" s="2" customFormat="1" ht="28.5" spans="1:12">
      <c r="A620" s="23" t="str">
        <f>IF(D620="","",COUNTA($D$21:D620)&amp;"")</f>
        <v>491</v>
      </c>
      <c r="B620" s="24" t="s">
        <v>1585</v>
      </c>
      <c r="C620" s="18" t="s">
        <v>66</v>
      </c>
      <c r="D620" s="18" t="s">
        <v>1556</v>
      </c>
      <c r="E620" s="23" t="s">
        <v>159</v>
      </c>
      <c r="F620" s="24" t="s">
        <v>1586</v>
      </c>
      <c r="G620" s="25">
        <v>132664</v>
      </c>
      <c r="H620" s="26">
        <v>18026</v>
      </c>
      <c r="I620" s="18" t="s">
        <v>31</v>
      </c>
      <c r="J620" s="23" t="s">
        <v>349</v>
      </c>
      <c r="K620" s="24" t="s">
        <v>1587</v>
      </c>
      <c r="L620" s="23"/>
    </row>
    <row r="621" s="2" customFormat="1" ht="28.5" spans="1:12">
      <c r="A621" s="23" t="str">
        <f>IF(D621="","",COUNTA($D$21:D621)&amp;"")</f>
        <v>492</v>
      </c>
      <c r="B621" s="24" t="s">
        <v>1588</v>
      </c>
      <c r="C621" s="18" t="s">
        <v>48</v>
      </c>
      <c r="D621" s="18" t="s">
        <v>474</v>
      </c>
      <c r="E621" s="23" t="s">
        <v>50</v>
      </c>
      <c r="F621" s="24" t="s">
        <v>1589</v>
      </c>
      <c r="G621" s="25">
        <v>32000</v>
      </c>
      <c r="H621" s="26">
        <v>6000</v>
      </c>
      <c r="I621" s="18" t="s">
        <v>31</v>
      </c>
      <c r="J621" s="23" t="s">
        <v>44</v>
      </c>
      <c r="K621" s="24" t="s">
        <v>1590</v>
      </c>
      <c r="L621" s="23" t="s">
        <v>72</v>
      </c>
    </row>
    <row r="622" s="2" customFormat="1" ht="28.5" spans="1:12">
      <c r="A622" s="23" t="str">
        <f>IF(D622="","",COUNTA($D$21:D622)&amp;"")</f>
        <v>493</v>
      </c>
      <c r="B622" s="24" t="s">
        <v>1591</v>
      </c>
      <c r="C622" s="18" t="s">
        <v>48</v>
      </c>
      <c r="D622" s="18" t="s">
        <v>474</v>
      </c>
      <c r="E622" s="23" t="s">
        <v>50</v>
      </c>
      <c r="F622" s="24" t="s">
        <v>1592</v>
      </c>
      <c r="G622" s="25">
        <v>238234</v>
      </c>
      <c r="H622" s="26">
        <v>20000</v>
      </c>
      <c r="I622" s="18" t="s">
        <v>31</v>
      </c>
      <c r="J622" s="23" t="s">
        <v>326</v>
      </c>
      <c r="K622" s="24" t="s">
        <v>615</v>
      </c>
      <c r="L622" s="23" t="s">
        <v>72</v>
      </c>
    </row>
    <row r="623" s="2" customFormat="1" ht="28.5" spans="1:12">
      <c r="A623" s="23" t="str">
        <f>IF(D623="","",COUNTA($D$21:D623)&amp;"")</f>
        <v>494</v>
      </c>
      <c r="B623" s="24" t="s">
        <v>1593</v>
      </c>
      <c r="C623" s="18" t="s">
        <v>48</v>
      </c>
      <c r="D623" s="18" t="s">
        <v>49</v>
      </c>
      <c r="E623" s="23" t="s">
        <v>50</v>
      </c>
      <c r="F623" s="24" t="s">
        <v>1594</v>
      </c>
      <c r="G623" s="25">
        <v>71181</v>
      </c>
      <c r="H623" s="26">
        <v>10000</v>
      </c>
      <c r="I623" s="18" t="s">
        <v>31</v>
      </c>
      <c r="J623" s="23" t="s">
        <v>283</v>
      </c>
      <c r="K623" s="24" t="s">
        <v>1595</v>
      </c>
      <c r="L623" s="23"/>
    </row>
    <row r="624" s="2" customFormat="1" ht="28.5" spans="1:12">
      <c r="A624" s="23" t="str">
        <f>IF(D624="","",COUNTA($D$21:D624)&amp;"")</f>
        <v>495</v>
      </c>
      <c r="B624" s="24" t="s">
        <v>1596</v>
      </c>
      <c r="C624" s="18" t="s">
        <v>408</v>
      </c>
      <c r="D624" s="18" t="s">
        <v>287</v>
      </c>
      <c r="E624" s="23" t="s">
        <v>179</v>
      </c>
      <c r="F624" s="24" t="s">
        <v>1597</v>
      </c>
      <c r="G624" s="25">
        <v>148000</v>
      </c>
      <c r="H624" s="26">
        <v>10000</v>
      </c>
      <c r="I624" s="18" t="s">
        <v>104</v>
      </c>
      <c r="J624" s="23" t="s">
        <v>283</v>
      </c>
      <c r="K624" s="24" t="s">
        <v>615</v>
      </c>
      <c r="L624" s="23" t="s">
        <v>72</v>
      </c>
    </row>
    <row r="625" s="2" customFormat="1" ht="28.5" spans="1:12">
      <c r="A625" s="23" t="str">
        <f>IF(D625="","",COUNTA($D$21:D625)&amp;"")</f>
        <v>496</v>
      </c>
      <c r="B625" s="24" t="s">
        <v>1598</v>
      </c>
      <c r="C625" s="18" t="s">
        <v>553</v>
      </c>
      <c r="D625" s="18" t="s">
        <v>287</v>
      </c>
      <c r="E625" s="23" t="s">
        <v>179</v>
      </c>
      <c r="F625" s="24" t="s">
        <v>1599</v>
      </c>
      <c r="G625" s="25">
        <v>148105</v>
      </c>
      <c r="H625" s="26">
        <v>10000</v>
      </c>
      <c r="I625" s="18" t="s">
        <v>104</v>
      </c>
      <c r="J625" s="23" t="s">
        <v>99</v>
      </c>
      <c r="K625" s="24" t="s">
        <v>615</v>
      </c>
      <c r="L625" s="23" t="s">
        <v>72</v>
      </c>
    </row>
    <row r="626" s="2" customFormat="1" ht="28.5" spans="1:12">
      <c r="A626" s="23" t="str">
        <f>IF(D626="","",COUNTA($D$21:D626)&amp;"")</f>
        <v>497</v>
      </c>
      <c r="B626" s="24" t="s">
        <v>1600</v>
      </c>
      <c r="C626" s="18" t="s">
        <v>238</v>
      </c>
      <c r="D626" s="18" t="s">
        <v>102</v>
      </c>
      <c r="E626" s="23" t="s">
        <v>55</v>
      </c>
      <c r="F626" s="24" t="s">
        <v>1601</v>
      </c>
      <c r="G626" s="25">
        <v>64730</v>
      </c>
      <c r="H626" s="26">
        <v>20000</v>
      </c>
      <c r="I626" s="18" t="s">
        <v>217</v>
      </c>
      <c r="J626" s="23" t="s">
        <v>70</v>
      </c>
      <c r="K626" s="24" t="s">
        <v>105</v>
      </c>
      <c r="L626" s="23"/>
    </row>
    <row r="627" s="2" customFormat="1" ht="28.5" spans="1:12">
      <c r="A627" s="23" t="str">
        <f>IF(D627="","",COUNTA($D$21:D627)&amp;"")</f>
        <v>498</v>
      </c>
      <c r="B627" s="24" t="s">
        <v>1602</v>
      </c>
      <c r="C627" s="18" t="s">
        <v>238</v>
      </c>
      <c r="D627" s="18" t="s">
        <v>102</v>
      </c>
      <c r="E627" s="23" t="s">
        <v>55</v>
      </c>
      <c r="F627" s="24" t="s">
        <v>1603</v>
      </c>
      <c r="G627" s="25">
        <v>92141</v>
      </c>
      <c r="H627" s="26">
        <v>15000</v>
      </c>
      <c r="I627" s="18" t="s">
        <v>31</v>
      </c>
      <c r="J627" s="23" t="s">
        <v>70</v>
      </c>
      <c r="K627" s="24" t="s">
        <v>1604</v>
      </c>
      <c r="L627" s="23"/>
    </row>
    <row r="628" s="2" customFormat="1" ht="28.5" spans="1:12">
      <c r="A628" s="23" t="str">
        <f>IF(D628="","",COUNTA($D$21:D628)&amp;"")</f>
        <v>499</v>
      </c>
      <c r="B628" s="24" t="s">
        <v>1605</v>
      </c>
      <c r="C628" s="18" t="s">
        <v>1606</v>
      </c>
      <c r="D628" s="18" t="s">
        <v>134</v>
      </c>
      <c r="E628" s="23" t="s">
        <v>135</v>
      </c>
      <c r="F628" s="24" t="s">
        <v>1607</v>
      </c>
      <c r="G628" s="25">
        <v>21229</v>
      </c>
      <c r="H628" s="26">
        <v>10000</v>
      </c>
      <c r="I628" s="18" t="s">
        <v>31</v>
      </c>
      <c r="J628" s="23" t="s">
        <v>70</v>
      </c>
      <c r="K628" s="24" t="s">
        <v>1608</v>
      </c>
      <c r="L628" s="23"/>
    </row>
    <row r="629" s="2" customFormat="1" ht="28.5" spans="1:12">
      <c r="A629" s="23" t="str">
        <f>IF(D629="","",COUNTA($D$21:D629)&amp;"")</f>
        <v>500</v>
      </c>
      <c r="B629" s="24" t="s">
        <v>1609</v>
      </c>
      <c r="C629" s="18" t="s">
        <v>1346</v>
      </c>
      <c r="D629" s="18" t="s">
        <v>134</v>
      </c>
      <c r="E629" s="23" t="s">
        <v>135</v>
      </c>
      <c r="F629" s="24" t="s">
        <v>1610</v>
      </c>
      <c r="G629" s="25">
        <v>33000</v>
      </c>
      <c r="H629" s="26">
        <v>10000</v>
      </c>
      <c r="I629" s="18" t="s">
        <v>31</v>
      </c>
      <c r="J629" s="23" t="s">
        <v>70</v>
      </c>
      <c r="K629" s="24" t="s">
        <v>1611</v>
      </c>
      <c r="L629" s="23"/>
    </row>
    <row r="630" s="2" customFormat="1" ht="28.5" spans="1:12">
      <c r="A630" s="23" t="str">
        <f>IF(D630="","",COUNTA($D$21:D630)&amp;"")</f>
        <v>501</v>
      </c>
      <c r="B630" s="24" t="s">
        <v>1612</v>
      </c>
      <c r="C630" s="18" t="s">
        <v>1613</v>
      </c>
      <c r="D630" s="18" t="s">
        <v>41</v>
      </c>
      <c r="E630" s="23" t="s">
        <v>42</v>
      </c>
      <c r="F630" s="24" t="s">
        <v>1614</v>
      </c>
      <c r="G630" s="25">
        <v>160978</v>
      </c>
      <c r="H630" s="26">
        <v>35000</v>
      </c>
      <c r="I630" s="18" t="s">
        <v>31</v>
      </c>
      <c r="J630" s="23" t="s">
        <v>44</v>
      </c>
      <c r="K630" s="24" t="s">
        <v>1615</v>
      </c>
      <c r="L630" s="23"/>
    </row>
    <row r="631" s="4" customFormat="1" ht="14.25" spans="1:12">
      <c r="A631" s="23" t="str">
        <f>IF(D631="","",COUNTA($D$21:D631)&amp;"")</f>
        <v/>
      </c>
      <c r="B631" s="29" t="s">
        <v>19</v>
      </c>
      <c r="C631" s="15">
        <f>COUNTA(C632:C640)</f>
        <v>9</v>
      </c>
      <c r="D631" s="15"/>
      <c r="E631" s="30"/>
      <c r="F631" s="29"/>
      <c r="G631" s="32">
        <f>SUM(G632:G640)</f>
        <v>738567</v>
      </c>
      <c r="H631" s="32">
        <f>SUM(H632:H640)</f>
        <v>86673</v>
      </c>
      <c r="I631" s="15"/>
      <c r="J631" s="30"/>
      <c r="K631" s="29"/>
      <c r="L631" s="30"/>
    </row>
    <row r="632" s="2" customFormat="1" ht="28.5" spans="1:12">
      <c r="A632" s="23" t="str">
        <f>IF(D632="","",COUNTA($D$21:D632)&amp;"")</f>
        <v>502</v>
      </c>
      <c r="B632" s="24" t="s">
        <v>1616</v>
      </c>
      <c r="C632" s="18" t="s">
        <v>170</v>
      </c>
      <c r="D632" s="18" t="s">
        <v>1556</v>
      </c>
      <c r="E632" s="23" t="s">
        <v>159</v>
      </c>
      <c r="F632" s="24" t="s">
        <v>1617</v>
      </c>
      <c r="G632" s="25">
        <v>38736</v>
      </c>
      <c r="H632" s="26">
        <v>7500</v>
      </c>
      <c r="I632" s="18" t="s">
        <v>31</v>
      </c>
      <c r="J632" s="23" t="s">
        <v>434</v>
      </c>
      <c r="K632" s="24" t="s">
        <v>573</v>
      </c>
      <c r="L632" s="23"/>
    </row>
    <row r="633" s="2" customFormat="1" ht="28.5" spans="1:12">
      <c r="A633" s="23" t="str">
        <f>IF(D633="","",COUNTA($D$21:D633)&amp;"")</f>
        <v>503</v>
      </c>
      <c r="B633" s="24" t="s">
        <v>1618</v>
      </c>
      <c r="C633" s="18" t="s">
        <v>170</v>
      </c>
      <c r="D633" s="18" t="s">
        <v>171</v>
      </c>
      <c r="E633" s="23" t="s">
        <v>159</v>
      </c>
      <c r="F633" s="24" t="s">
        <v>1619</v>
      </c>
      <c r="G633" s="25">
        <v>200000</v>
      </c>
      <c r="H633" s="26">
        <v>20000</v>
      </c>
      <c r="I633" s="18" t="s">
        <v>31</v>
      </c>
      <c r="J633" s="23" t="s">
        <v>36</v>
      </c>
      <c r="K633" s="24" t="s">
        <v>573</v>
      </c>
      <c r="L633" s="23"/>
    </row>
    <row r="634" s="2" customFormat="1" ht="28.5" spans="1:12">
      <c r="A634" s="23" t="str">
        <f>IF(D634="","",COUNTA($D$21:D634)&amp;"")</f>
        <v>504</v>
      </c>
      <c r="B634" s="24" t="s">
        <v>1620</v>
      </c>
      <c r="C634" s="18" t="s">
        <v>170</v>
      </c>
      <c r="D634" s="18" t="s">
        <v>227</v>
      </c>
      <c r="E634" s="23" t="s">
        <v>228</v>
      </c>
      <c r="F634" s="24" t="s">
        <v>1621</v>
      </c>
      <c r="G634" s="25">
        <v>130000</v>
      </c>
      <c r="H634" s="26">
        <v>13000</v>
      </c>
      <c r="I634" s="18" t="s">
        <v>31</v>
      </c>
      <c r="J634" s="23" t="s">
        <v>36</v>
      </c>
      <c r="K634" s="24" t="s">
        <v>573</v>
      </c>
      <c r="L634" s="23"/>
    </row>
    <row r="635" s="2" customFormat="1" ht="28.5" spans="1:12">
      <c r="A635" s="23" t="str">
        <f>IF(D635="","",COUNTA($D$21:D635)&amp;"")</f>
        <v>505</v>
      </c>
      <c r="B635" s="24" t="s">
        <v>1622</v>
      </c>
      <c r="C635" s="18" t="s">
        <v>66</v>
      </c>
      <c r="D635" s="18" t="s">
        <v>290</v>
      </c>
      <c r="E635" s="23" t="s">
        <v>179</v>
      </c>
      <c r="F635" s="24" t="s">
        <v>1623</v>
      </c>
      <c r="G635" s="25">
        <v>110000</v>
      </c>
      <c r="H635" s="26">
        <v>3261</v>
      </c>
      <c r="I635" s="18" t="s">
        <v>31</v>
      </c>
      <c r="J635" s="23" t="s">
        <v>131</v>
      </c>
      <c r="K635" s="24" t="s">
        <v>1624</v>
      </c>
      <c r="L635" s="23"/>
    </row>
    <row r="636" s="2" customFormat="1" ht="28.5" spans="1:12">
      <c r="A636" s="23" t="str">
        <f>IF(D636="","",COUNTA($D$21:D636)&amp;"")</f>
        <v>506</v>
      </c>
      <c r="B636" s="24" t="s">
        <v>1625</v>
      </c>
      <c r="C636" s="18" t="s">
        <v>66</v>
      </c>
      <c r="D636" s="18" t="s">
        <v>227</v>
      </c>
      <c r="E636" s="23" t="s">
        <v>228</v>
      </c>
      <c r="F636" s="24" t="s">
        <v>1626</v>
      </c>
      <c r="G636" s="25">
        <v>92277</v>
      </c>
      <c r="H636" s="26">
        <v>2442</v>
      </c>
      <c r="I636" s="18" t="s">
        <v>31</v>
      </c>
      <c r="J636" s="23" t="s">
        <v>36</v>
      </c>
      <c r="K636" s="24" t="s">
        <v>192</v>
      </c>
      <c r="L636" s="23"/>
    </row>
    <row r="637" s="2" customFormat="1" ht="28.5" spans="1:12">
      <c r="A637" s="23" t="str">
        <f>IF(D637="","",COUNTA($D$21:D637)&amp;"")</f>
        <v>507</v>
      </c>
      <c r="B637" s="24" t="s">
        <v>1627</v>
      </c>
      <c r="C637" s="18" t="s">
        <v>66</v>
      </c>
      <c r="D637" s="18" t="s">
        <v>227</v>
      </c>
      <c r="E637" s="23" t="s">
        <v>228</v>
      </c>
      <c r="F637" s="24" t="s">
        <v>1628</v>
      </c>
      <c r="G637" s="25">
        <v>39369</v>
      </c>
      <c r="H637" s="26">
        <v>1530</v>
      </c>
      <c r="I637" s="18" t="s">
        <v>31</v>
      </c>
      <c r="J637" s="23" t="s">
        <v>131</v>
      </c>
      <c r="K637" s="24" t="s">
        <v>192</v>
      </c>
      <c r="L637" s="23"/>
    </row>
    <row r="638" s="2" customFormat="1" ht="14.25" spans="1:12">
      <c r="A638" s="23" t="str">
        <f>IF(D638="","",COUNTA($D$21:D638)&amp;"")</f>
        <v>508</v>
      </c>
      <c r="B638" s="24" t="s">
        <v>1629</v>
      </c>
      <c r="C638" s="18" t="s">
        <v>66</v>
      </c>
      <c r="D638" s="18" t="s">
        <v>198</v>
      </c>
      <c r="E638" s="23" t="s">
        <v>85</v>
      </c>
      <c r="F638" s="24" t="s">
        <v>1630</v>
      </c>
      <c r="G638" s="25">
        <v>40000</v>
      </c>
      <c r="H638" s="26">
        <v>13915</v>
      </c>
      <c r="I638" s="18" t="s">
        <v>31</v>
      </c>
      <c r="J638" s="23" t="s">
        <v>131</v>
      </c>
      <c r="K638" s="24" t="s">
        <v>145</v>
      </c>
      <c r="L638" s="23"/>
    </row>
    <row r="639" s="2" customFormat="1" ht="14.25" spans="1:12">
      <c r="A639" s="23" t="str">
        <f>IF(D639="","",COUNTA($D$21:D639)&amp;"")</f>
        <v>509</v>
      </c>
      <c r="B639" s="24" t="s">
        <v>1631</v>
      </c>
      <c r="C639" s="18" t="s">
        <v>48</v>
      </c>
      <c r="D639" s="18" t="s">
        <v>49</v>
      </c>
      <c r="E639" s="23" t="s">
        <v>50</v>
      </c>
      <c r="F639" s="24" t="s">
        <v>1632</v>
      </c>
      <c r="G639" s="25">
        <v>32059</v>
      </c>
      <c r="H639" s="26">
        <v>11000</v>
      </c>
      <c r="I639" s="18" t="s">
        <v>31</v>
      </c>
      <c r="J639" s="23" t="s">
        <v>131</v>
      </c>
      <c r="K639" s="24" t="s">
        <v>1633</v>
      </c>
      <c r="L639" s="23" t="s">
        <v>72</v>
      </c>
    </row>
    <row r="640" s="2" customFormat="1" ht="14.25" spans="1:12">
      <c r="A640" s="23" t="str">
        <f>IF(D640="","",COUNTA($D$21:D640)&amp;"")</f>
        <v>510</v>
      </c>
      <c r="B640" s="24" t="s">
        <v>1634</v>
      </c>
      <c r="C640" s="18" t="s">
        <v>1560</v>
      </c>
      <c r="D640" s="18" t="s">
        <v>612</v>
      </c>
      <c r="E640" s="23" t="s">
        <v>159</v>
      </c>
      <c r="F640" s="24" t="s">
        <v>1635</v>
      </c>
      <c r="G640" s="25">
        <v>56126</v>
      </c>
      <c r="H640" s="26">
        <v>14025</v>
      </c>
      <c r="I640" s="18" t="s">
        <v>31</v>
      </c>
      <c r="J640" s="23" t="s">
        <v>191</v>
      </c>
      <c r="K640" s="24" t="s">
        <v>573</v>
      </c>
      <c r="L640" s="23" t="s">
        <v>72</v>
      </c>
    </row>
    <row r="641" s="4" customFormat="1" ht="14.25" spans="1:12">
      <c r="A641" s="23" t="str">
        <f>IF(D641="","",COUNTA($D$21:D641)&amp;"")</f>
        <v/>
      </c>
      <c r="B641" s="29" t="s">
        <v>23</v>
      </c>
      <c r="C641" s="15">
        <f>C645+C679</f>
        <v>44</v>
      </c>
      <c r="D641" s="15"/>
      <c r="E641" s="30"/>
      <c r="F641" s="29"/>
      <c r="G641" s="32">
        <f>G645+G679</f>
        <v>2286656</v>
      </c>
      <c r="H641" s="32">
        <f>H645+H679</f>
        <v>365340</v>
      </c>
      <c r="I641" s="15"/>
      <c r="J641" s="30"/>
      <c r="K641" s="29"/>
      <c r="L641" s="30"/>
    </row>
    <row r="642" s="4" customFormat="1" ht="14.25" spans="1:12">
      <c r="A642" s="23" t="str">
        <f>IF(D642="","",COUNTA($D$21:D642)&amp;"")</f>
        <v/>
      </c>
      <c r="B642" s="29" t="s">
        <v>17</v>
      </c>
      <c r="C642" s="15">
        <f>C646+C680</f>
        <v>11</v>
      </c>
      <c r="D642" s="15"/>
      <c r="E642" s="30"/>
      <c r="F642" s="29"/>
      <c r="G642" s="32">
        <f>G646+G680</f>
        <v>711177</v>
      </c>
      <c r="H642" s="32">
        <f>H646+H680</f>
        <v>76600</v>
      </c>
      <c r="I642" s="15"/>
      <c r="J642" s="30"/>
      <c r="K642" s="29"/>
      <c r="L642" s="30"/>
    </row>
    <row r="643" s="4" customFormat="1" ht="14.25" spans="1:12">
      <c r="A643" s="23" t="str">
        <f>IF(D643="","",COUNTA($D$21:D643)&amp;"")</f>
        <v/>
      </c>
      <c r="B643" s="29" t="s">
        <v>18</v>
      </c>
      <c r="C643" s="15">
        <f>C655+C684</f>
        <v>21</v>
      </c>
      <c r="D643" s="15"/>
      <c r="E643" s="30"/>
      <c r="F643" s="29"/>
      <c r="G643" s="32">
        <f>G655+G684</f>
        <v>1119806</v>
      </c>
      <c r="H643" s="32">
        <f>H655+H684</f>
        <v>206500</v>
      </c>
      <c r="I643" s="15"/>
      <c r="J643" s="30"/>
      <c r="K643" s="29"/>
      <c r="L643" s="30"/>
    </row>
    <row r="644" s="4" customFormat="1" ht="14.25" spans="1:12">
      <c r="A644" s="23" t="str">
        <f>IF(D644="","",COUNTA($D$21:D644)&amp;"")</f>
        <v/>
      </c>
      <c r="B644" s="29" t="s">
        <v>19</v>
      </c>
      <c r="C644" s="15">
        <f>C672+C690</f>
        <v>12</v>
      </c>
      <c r="D644" s="15"/>
      <c r="E644" s="30"/>
      <c r="F644" s="29"/>
      <c r="G644" s="32">
        <f>G672+G690</f>
        <v>455673</v>
      </c>
      <c r="H644" s="32">
        <f>H672+H690</f>
        <v>82240</v>
      </c>
      <c r="I644" s="15"/>
      <c r="J644" s="30"/>
      <c r="K644" s="29"/>
      <c r="L644" s="30"/>
    </row>
    <row r="645" s="4" customFormat="1" ht="14.25" spans="1:12">
      <c r="A645" s="23" t="str">
        <f>IF(D645="","",COUNTA($D$21:D645)&amp;"")</f>
        <v/>
      </c>
      <c r="B645" s="29" t="s">
        <v>1636</v>
      </c>
      <c r="C645" s="15">
        <f>C646+C655+C672</f>
        <v>30</v>
      </c>
      <c r="D645" s="15"/>
      <c r="E645" s="30"/>
      <c r="F645" s="29"/>
      <c r="G645" s="32">
        <f>G646+G655+G672</f>
        <v>1786769</v>
      </c>
      <c r="H645" s="32">
        <f>H646+H655+H672</f>
        <v>274840</v>
      </c>
      <c r="I645" s="15"/>
      <c r="J645" s="30"/>
      <c r="K645" s="29"/>
      <c r="L645" s="30"/>
    </row>
    <row r="646" s="4" customFormat="1" ht="14.25" spans="1:12">
      <c r="A646" s="23" t="str">
        <f>IF(D646="","",COUNTA($D$21:D646)&amp;"")</f>
        <v/>
      </c>
      <c r="B646" s="29" t="s">
        <v>17</v>
      </c>
      <c r="C646" s="15">
        <f>COUNTA(C647:C654)</f>
        <v>8</v>
      </c>
      <c r="D646" s="15"/>
      <c r="E646" s="30"/>
      <c r="F646" s="29"/>
      <c r="G646" s="32">
        <f>SUM(G647:G654)</f>
        <v>581147</v>
      </c>
      <c r="H646" s="32">
        <f>SUM(H647:H654)</f>
        <v>61300</v>
      </c>
      <c r="I646" s="15"/>
      <c r="J646" s="30"/>
      <c r="K646" s="29"/>
      <c r="L646" s="30"/>
    </row>
    <row r="647" s="2" customFormat="1" ht="28.5" spans="1:12">
      <c r="A647" s="23" t="str">
        <f>IF(D647="","",COUNTA($D$21:D647)&amp;"")</f>
        <v>511</v>
      </c>
      <c r="B647" s="24" t="s">
        <v>1637</v>
      </c>
      <c r="C647" s="18" t="s">
        <v>203</v>
      </c>
      <c r="D647" s="18" t="s">
        <v>208</v>
      </c>
      <c r="E647" s="23" t="s">
        <v>209</v>
      </c>
      <c r="F647" s="24" t="s">
        <v>1638</v>
      </c>
      <c r="G647" s="25">
        <v>330541</v>
      </c>
      <c r="H647" s="26">
        <v>10000</v>
      </c>
      <c r="I647" s="18" t="s">
        <v>31</v>
      </c>
      <c r="J647" s="23" t="s">
        <v>32</v>
      </c>
      <c r="K647" s="24" t="s">
        <v>33</v>
      </c>
      <c r="L647" s="28"/>
    </row>
    <row r="648" s="2" customFormat="1" ht="42.75" spans="1:12">
      <c r="A648" s="23" t="str">
        <f>IF(D648="","",COUNTA($D$21:D648)&amp;"")</f>
        <v>512</v>
      </c>
      <c r="B648" s="24" t="s">
        <v>1639</v>
      </c>
      <c r="C648" s="18" t="s">
        <v>48</v>
      </c>
      <c r="D648" s="18" t="s">
        <v>49</v>
      </c>
      <c r="E648" s="23" t="s">
        <v>50</v>
      </c>
      <c r="F648" s="24" t="s">
        <v>1640</v>
      </c>
      <c r="G648" s="25">
        <v>24719</v>
      </c>
      <c r="H648" s="26">
        <v>10000</v>
      </c>
      <c r="I648" s="18" t="s">
        <v>31</v>
      </c>
      <c r="J648" s="23" t="s">
        <v>64</v>
      </c>
      <c r="K648" s="24" t="s">
        <v>1641</v>
      </c>
      <c r="L648" s="23"/>
    </row>
    <row r="649" s="2" customFormat="1" ht="14.25" spans="1:12">
      <c r="A649" s="23" t="str">
        <f>IF(D649="","",COUNTA($D$21:D649)&amp;"")</f>
        <v>513</v>
      </c>
      <c r="B649" s="24" t="s">
        <v>1642</v>
      </c>
      <c r="C649" s="18" t="s">
        <v>48</v>
      </c>
      <c r="D649" s="18" t="s">
        <v>49</v>
      </c>
      <c r="E649" s="23" t="s">
        <v>50</v>
      </c>
      <c r="F649" s="24" t="s">
        <v>1643</v>
      </c>
      <c r="G649" s="25">
        <v>20526</v>
      </c>
      <c r="H649" s="26">
        <v>3000</v>
      </c>
      <c r="I649" s="18" t="s">
        <v>31</v>
      </c>
      <c r="J649" s="23" t="s">
        <v>64</v>
      </c>
      <c r="K649" s="24" t="s">
        <v>33</v>
      </c>
      <c r="L649" s="23"/>
    </row>
    <row r="650" s="2" customFormat="1" ht="28.5" spans="1:12">
      <c r="A650" s="23" t="str">
        <f>IF(D650="","",COUNTA($D$21:D650)&amp;"")</f>
        <v>514</v>
      </c>
      <c r="B650" s="24" t="s">
        <v>1644</v>
      </c>
      <c r="C650" s="18" t="s">
        <v>48</v>
      </c>
      <c r="D650" s="18" t="s">
        <v>49</v>
      </c>
      <c r="E650" s="23" t="s">
        <v>50</v>
      </c>
      <c r="F650" s="24" t="s">
        <v>1645</v>
      </c>
      <c r="G650" s="25">
        <v>24352</v>
      </c>
      <c r="H650" s="26">
        <v>10000</v>
      </c>
      <c r="I650" s="18" t="s">
        <v>31</v>
      </c>
      <c r="J650" s="23" t="s">
        <v>64</v>
      </c>
      <c r="K650" s="24" t="s">
        <v>33</v>
      </c>
      <c r="L650" s="23"/>
    </row>
    <row r="651" s="2" customFormat="1" ht="28.5" spans="1:12">
      <c r="A651" s="23" t="str">
        <f>IF(D651="","",COUNTA($D$21:D651)&amp;"")</f>
        <v>515</v>
      </c>
      <c r="B651" s="24" t="s">
        <v>1646</v>
      </c>
      <c r="C651" s="18" t="s">
        <v>66</v>
      </c>
      <c r="D651" s="18" t="s">
        <v>1647</v>
      </c>
      <c r="E651" s="23" t="s">
        <v>189</v>
      </c>
      <c r="F651" s="24" t="s">
        <v>1648</v>
      </c>
      <c r="G651" s="25">
        <v>14990</v>
      </c>
      <c r="H651" s="26">
        <v>3800</v>
      </c>
      <c r="I651" s="18" t="s">
        <v>217</v>
      </c>
      <c r="J651" s="23" t="s">
        <v>32</v>
      </c>
      <c r="K651" s="24" t="s">
        <v>1649</v>
      </c>
      <c r="L651" s="23" t="s">
        <v>72</v>
      </c>
    </row>
    <row r="652" s="2" customFormat="1" ht="28.5" spans="1:12">
      <c r="A652" s="23" t="str">
        <f>IF(D652="","",COUNTA($D$21:D652)&amp;"")</f>
        <v>516</v>
      </c>
      <c r="B652" s="24" t="s">
        <v>1650</v>
      </c>
      <c r="C652" s="18" t="s">
        <v>170</v>
      </c>
      <c r="D652" s="18" t="s">
        <v>500</v>
      </c>
      <c r="E652" s="23" t="s">
        <v>205</v>
      </c>
      <c r="F652" s="24" t="s">
        <v>1651</v>
      </c>
      <c r="G652" s="25">
        <v>33914</v>
      </c>
      <c r="H652" s="26">
        <v>10000</v>
      </c>
      <c r="I652" s="18" t="s">
        <v>31</v>
      </c>
      <c r="J652" s="23" t="s">
        <v>64</v>
      </c>
      <c r="K652" s="24" t="s">
        <v>33</v>
      </c>
      <c r="L652" s="23"/>
    </row>
    <row r="653" s="2" customFormat="1" ht="42.75" spans="1:12">
      <c r="A653" s="23" t="str">
        <f>IF(D653="","",COUNTA($D$21:D653)&amp;"")</f>
        <v>517</v>
      </c>
      <c r="B653" s="24" t="s">
        <v>1652</v>
      </c>
      <c r="C653" s="18" t="s">
        <v>238</v>
      </c>
      <c r="D653" s="18" t="s">
        <v>102</v>
      </c>
      <c r="E653" s="23" t="s">
        <v>55</v>
      </c>
      <c r="F653" s="24" t="s">
        <v>1653</v>
      </c>
      <c r="G653" s="25">
        <v>121694</v>
      </c>
      <c r="H653" s="26">
        <v>10000</v>
      </c>
      <c r="I653" s="18" t="s">
        <v>31</v>
      </c>
      <c r="J653" s="23" t="s">
        <v>32</v>
      </c>
      <c r="K653" s="24" t="s">
        <v>33</v>
      </c>
      <c r="L653" s="23"/>
    </row>
    <row r="654" s="2" customFormat="1" ht="42.75" spans="1:12">
      <c r="A654" s="23" t="str">
        <f>IF(D654="","",COUNTA($D$21:D654)&amp;"")</f>
        <v>518</v>
      </c>
      <c r="B654" s="24" t="s">
        <v>1654</v>
      </c>
      <c r="C654" s="18" t="s">
        <v>1655</v>
      </c>
      <c r="D654" s="18" t="s">
        <v>184</v>
      </c>
      <c r="E654" s="23" t="s">
        <v>61</v>
      </c>
      <c r="F654" s="24" t="s">
        <v>1656</v>
      </c>
      <c r="G654" s="25">
        <v>10411</v>
      </c>
      <c r="H654" s="26">
        <v>4500</v>
      </c>
      <c r="I654" s="18" t="s">
        <v>31</v>
      </c>
      <c r="J654" s="23" t="s">
        <v>32</v>
      </c>
      <c r="K654" s="24" t="s">
        <v>33</v>
      </c>
      <c r="L654" s="23"/>
    </row>
    <row r="655" s="4" customFormat="1" ht="14.25" spans="1:12">
      <c r="A655" s="23" t="str">
        <f>IF(D655="","",COUNTA($D$21:D655)&amp;"")</f>
        <v/>
      </c>
      <c r="B655" s="29" t="s">
        <v>18</v>
      </c>
      <c r="C655" s="15">
        <f>COUNTA(C656:C671)</f>
        <v>16</v>
      </c>
      <c r="D655" s="15"/>
      <c r="E655" s="30"/>
      <c r="F655" s="29"/>
      <c r="G655" s="32">
        <f>SUM(G656:G671)</f>
        <v>918022</v>
      </c>
      <c r="H655" s="32">
        <f>SUM(H656:H671)</f>
        <v>155500</v>
      </c>
      <c r="I655" s="15"/>
      <c r="J655" s="30"/>
      <c r="K655" s="29"/>
      <c r="L655" s="30"/>
    </row>
    <row r="656" s="2" customFormat="1" ht="42.75" spans="1:12">
      <c r="A656" s="23" t="str">
        <f>IF(D656="","",COUNTA($D$21:D656)&amp;"")</f>
        <v>519</v>
      </c>
      <c r="B656" s="24" t="s">
        <v>1657</v>
      </c>
      <c r="C656" s="18" t="s">
        <v>203</v>
      </c>
      <c r="D656" s="18" t="s">
        <v>1658</v>
      </c>
      <c r="E656" s="23" t="s">
        <v>209</v>
      </c>
      <c r="F656" s="24" t="s">
        <v>1659</v>
      </c>
      <c r="G656" s="25">
        <v>27049</v>
      </c>
      <c r="H656" s="26">
        <v>10000</v>
      </c>
      <c r="I656" s="18" t="s">
        <v>31</v>
      </c>
      <c r="J656" s="23" t="s">
        <v>70</v>
      </c>
      <c r="K656" s="24" t="s">
        <v>1271</v>
      </c>
      <c r="L656" s="23" t="s">
        <v>72</v>
      </c>
    </row>
    <row r="657" s="2" customFormat="1" ht="42.75" spans="1:12">
      <c r="A657" s="23" t="str">
        <f>IF(D657="","",COUNTA($D$21:D657)&amp;"")</f>
        <v>520</v>
      </c>
      <c r="B657" s="24" t="s">
        <v>1660</v>
      </c>
      <c r="C657" s="18" t="s">
        <v>203</v>
      </c>
      <c r="D657" s="18" t="s">
        <v>1661</v>
      </c>
      <c r="E657" s="23" t="s">
        <v>209</v>
      </c>
      <c r="F657" s="24" t="s">
        <v>1662</v>
      </c>
      <c r="G657" s="25">
        <v>48100</v>
      </c>
      <c r="H657" s="26">
        <v>20000</v>
      </c>
      <c r="I657" s="18" t="s">
        <v>31</v>
      </c>
      <c r="J657" s="23" t="s">
        <v>70</v>
      </c>
      <c r="K657" s="24" t="s">
        <v>615</v>
      </c>
      <c r="L657" s="23"/>
    </row>
    <row r="658" s="2" customFormat="1" ht="42.75" spans="1:12">
      <c r="A658" s="23" t="str">
        <f>IF(D658="","",COUNTA($D$21:D658)&amp;"")</f>
        <v>521</v>
      </c>
      <c r="B658" s="24" t="s">
        <v>1663</v>
      </c>
      <c r="C658" s="18" t="s">
        <v>203</v>
      </c>
      <c r="D658" s="18" t="s">
        <v>1658</v>
      </c>
      <c r="E658" s="23" t="s">
        <v>209</v>
      </c>
      <c r="F658" s="24" t="s">
        <v>1664</v>
      </c>
      <c r="G658" s="25">
        <v>23615</v>
      </c>
      <c r="H658" s="26">
        <v>4000</v>
      </c>
      <c r="I658" s="18" t="s">
        <v>31</v>
      </c>
      <c r="J658" s="23" t="s">
        <v>70</v>
      </c>
      <c r="K658" s="24" t="s">
        <v>1271</v>
      </c>
      <c r="L658" s="23"/>
    </row>
    <row r="659" s="2" customFormat="1" ht="42.75" spans="1:12">
      <c r="A659" s="23" t="str">
        <f>IF(D659="","",COUNTA($D$21:D659)&amp;"")</f>
        <v>522</v>
      </c>
      <c r="B659" s="24" t="s">
        <v>1665</v>
      </c>
      <c r="C659" s="18" t="s">
        <v>203</v>
      </c>
      <c r="D659" s="18" t="s">
        <v>1658</v>
      </c>
      <c r="E659" s="23" t="s">
        <v>209</v>
      </c>
      <c r="F659" s="24" t="s">
        <v>1666</v>
      </c>
      <c r="G659" s="25">
        <v>13167</v>
      </c>
      <c r="H659" s="26">
        <v>3000</v>
      </c>
      <c r="I659" s="18" t="s">
        <v>31</v>
      </c>
      <c r="J659" s="23" t="s">
        <v>70</v>
      </c>
      <c r="K659" s="24" t="s">
        <v>1271</v>
      </c>
      <c r="L659" s="23"/>
    </row>
    <row r="660" s="2" customFormat="1" ht="42.75" spans="1:12">
      <c r="A660" s="23" t="str">
        <f>IF(D660="","",COUNTA($D$21:D660)&amp;"")</f>
        <v>523</v>
      </c>
      <c r="B660" s="24" t="s">
        <v>1667</v>
      </c>
      <c r="C660" s="18" t="s">
        <v>203</v>
      </c>
      <c r="D660" s="18" t="s">
        <v>1658</v>
      </c>
      <c r="E660" s="23" t="s">
        <v>209</v>
      </c>
      <c r="F660" s="24" t="s">
        <v>1668</v>
      </c>
      <c r="G660" s="25">
        <v>24250</v>
      </c>
      <c r="H660" s="26">
        <v>3000</v>
      </c>
      <c r="I660" s="18" t="s">
        <v>31</v>
      </c>
      <c r="J660" s="23" t="s">
        <v>70</v>
      </c>
      <c r="K660" s="24" t="s">
        <v>1271</v>
      </c>
      <c r="L660" s="23"/>
    </row>
    <row r="661" s="2" customFormat="1" ht="42.75" spans="1:12">
      <c r="A661" s="23" t="str">
        <f>IF(D661="","",COUNTA($D$21:D661)&amp;"")</f>
        <v>524</v>
      </c>
      <c r="B661" s="24" t="s">
        <v>1669</v>
      </c>
      <c r="C661" s="18" t="s">
        <v>203</v>
      </c>
      <c r="D661" s="18" t="s">
        <v>1658</v>
      </c>
      <c r="E661" s="23" t="s">
        <v>209</v>
      </c>
      <c r="F661" s="24" t="s">
        <v>1670</v>
      </c>
      <c r="G661" s="25">
        <v>57599</v>
      </c>
      <c r="H661" s="26">
        <v>10000</v>
      </c>
      <c r="I661" s="18" t="s">
        <v>31</v>
      </c>
      <c r="J661" s="23" t="s">
        <v>44</v>
      </c>
      <c r="K661" s="24" t="s">
        <v>1271</v>
      </c>
      <c r="L661" s="23" t="s">
        <v>72</v>
      </c>
    </row>
    <row r="662" s="2" customFormat="1" ht="42.75" spans="1:12">
      <c r="A662" s="23" t="str">
        <f>IF(D662="","",COUNTA($D$21:D662)&amp;"")</f>
        <v>525</v>
      </c>
      <c r="B662" s="24" t="s">
        <v>1671</v>
      </c>
      <c r="C662" s="18" t="s">
        <v>203</v>
      </c>
      <c r="D662" s="18" t="s">
        <v>1658</v>
      </c>
      <c r="E662" s="23" t="s">
        <v>209</v>
      </c>
      <c r="F662" s="24" t="s">
        <v>1672</v>
      </c>
      <c r="G662" s="25">
        <v>31072</v>
      </c>
      <c r="H662" s="26">
        <v>10000</v>
      </c>
      <c r="I662" s="18" t="s">
        <v>31</v>
      </c>
      <c r="J662" s="23" t="s">
        <v>70</v>
      </c>
      <c r="K662" s="24" t="s">
        <v>1271</v>
      </c>
      <c r="L662" s="23" t="s">
        <v>72</v>
      </c>
    </row>
    <row r="663" s="2" customFormat="1" ht="42.75" spans="1:12">
      <c r="A663" s="23" t="str">
        <f>IF(D663="","",COUNTA($D$21:D663)&amp;"")</f>
        <v>526</v>
      </c>
      <c r="B663" s="24" t="s">
        <v>1673</v>
      </c>
      <c r="C663" s="18" t="s">
        <v>203</v>
      </c>
      <c r="D663" s="18" t="s">
        <v>1658</v>
      </c>
      <c r="E663" s="23" t="s">
        <v>209</v>
      </c>
      <c r="F663" s="24" t="s">
        <v>1674</v>
      </c>
      <c r="G663" s="25">
        <v>33482</v>
      </c>
      <c r="H663" s="26">
        <v>10000</v>
      </c>
      <c r="I663" s="18" t="s">
        <v>31</v>
      </c>
      <c r="J663" s="23" t="s">
        <v>70</v>
      </c>
      <c r="K663" s="24" t="s">
        <v>1271</v>
      </c>
      <c r="L663" s="23" t="s">
        <v>72</v>
      </c>
    </row>
    <row r="664" s="2" customFormat="1" ht="42.75" spans="1:12">
      <c r="A664" s="23" t="str">
        <f>IF(D664="","",COUNTA($D$21:D664)&amp;"")</f>
        <v>527</v>
      </c>
      <c r="B664" s="24" t="s">
        <v>1675</v>
      </c>
      <c r="C664" s="18" t="s">
        <v>203</v>
      </c>
      <c r="D664" s="18" t="s">
        <v>1658</v>
      </c>
      <c r="E664" s="23" t="s">
        <v>209</v>
      </c>
      <c r="F664" s="24" t="s">
        <v>1676</v>
      </c>
      <c r="G664" s="25">
        <v>16703</v>
      </c>
      <c r="H664" s="26">
        <v>8000</v>
      </c>
      <c r="I664" s="18" t="s">
        <v>31</v>
      </c>
      <c r="J664" s="23" t="s">
        <v>70</v>
      </c>
      <c r="K664" s="24" t="s">
        <v>1271</v>
      </c>
      <c r="L664" s="23" t="s">
        <v>72</v>
      </c>
    </row>
    <row r="665" s="2" customFormat="1" ht="42.75" spans="1:12">
      <c r="A665" s="23" t="str">
        <f>IF(D665="","",COUNTA($D$21:D665)&amp;"")</f>
        <v>528</v>
      </c>
      <c r="B665" s="24" t="s">
        <v>1677</v>
      </c>
      <c r="C665" s="18" t="s">
        <v>203</v>
      </c>
      <c r="D665" s="18" t="s">
        <v>1658</v>
      </c>
      <c r="E665" s="23" t="s">
        <v>209</v>
      </c>
      <c r="F665" s="24" t="s">
        <v>1678</v>
      </c>
      <c r="G665" s="25">
        <v>39307</v>
      </c>
      <c r="H665" s="26">
        <v>10000</v>
      </c>
      <c r="I665" s="18" t="s">
        <v>31</v>
      </c>
      <c r="J665" s="23" t="s">
        <v>70</v>
      </c>
      <c r="K665" s="24" t="s">
        <v>1271</v>
      </c>
      <c r="L665" s="23" t="s">
        <v>72</v>
      </c>
    </row>
    <row r="666" s="2" customFormat="1" ht="42.75" spans="1:12">
      <c r="A666" s="23" t="str">
        <f>IF(D666="","",COUNTA($D$21:D666)&amp;"")</f>
        <v>529</v>
      </c>
      <c r="B666" s="24" t="s">
        <v>1679</v>
      </c>
      <c r="C666" s="18" t="s">
        <v>203</v>
      </c>
      <c r="D666" s="18" t="s">
        <v>1658</v>
      </c>
      <c r="E666" s="23" t="s">
        <v>209</v>
      </c>
      <c r="F666" s="24" t="s">
        <v>1680</v>
      </c>
      <c r="G666" s="25">
        <v>11110</v>
      </c>
      <c r="H666" s="26">
        <v>5000</v>
      </c>
      <c r="I666" s="18" t="s">
        <v>31</v>
      </c>
      <c r="J666" s="23" t="s">
        <v>70</v>
      </c>
      <c r="K666" s="24" t="s">
        <v>1271</v>
      </c>
      <c r="L666" s="23"/>
    </row>
    <row r="667" s="2" customFormat="1" ht="42.75" spans="1:12">
      <c r="A667" s="23" t="str">
        <f>IF(D667="","",COUNTA($D$21:D667)&amp;"")</f>
        <v>530</v>
      </c>
      <c r="B667" s="24" t="s">
        <v>1681</v>
      </c>
      <c r="C667" s="18" t="s">
        <v>203</v>
      </c>
      <c r="D667" s="18" t="s">
        <v>1661</v>
      </c>
      <c r="E667" s="23" t="s">
        <v>209</v>
      </c>
      <c r="F667" s="24" t="s">
        <v>1682</v>
      </c>
      <c r="G667" s="25">
        <v>270000</v>
      </c>
      <c r="H667" s="26">
        <v>5000</v>
      </c>
      <c r="I667" s="18" t="s">
        <v>31</v>
      </c>
      <c r="J667" s="23" t="s">
        <v>70</v>
      </c>
      <c r="K667" s="24" t="s">
        <v>1271</v>
      </c>
      <c r="L667" s="23"/>
    </row>
    <row r="668" s="2" customFormat="1" ht="28.5" spans="1:12">
      <c r="A668" s="23" t="str">
        <f>IF(D668="","",COUNTA($D$21:D668)&amp;"")</f>
        <v>531</v>
      </c>
      <c r="B668" s="24" t="s">
        <v>1683</v>
      </c>
      <c r="C668" s="18" t="s">
        <v>203</v>
      </c>
      <c r="D668" s="18" t="s">
        <v>188</v>
      </c>
      <c r="E668" s="23" t="s">
        <v>209</v>
      </c>
      <c r="F668" s="24" t="s">
        <v>1684</v>
      </c>
      <c r="G668" s="25">
        <v>13000</v>
      </c>
      <c r="H668" s="26">
        <v>5000</v>
      </c>
      <c r="I668" s="18" t="s">
        <v>31</v>
      </c>
      <c r="J668" s="23" t="s">
        <v>70</v>
      </c>
      <c r="K668" s="24" t="s">
        <v>1685</v>
      </c>
      <c r="L668" s="23"/>
    </row>
    <row r="669" s="2" customFormat="1" ht="28.5" spans="1:12">
      <c r="A669" s="23" t="str">
        <f>IF(D669="","",COUNTA($D$21:D669)&amp;"")</f>
        <v>532</v>
      </c>
      <c r="B669" s="24" t="s">
        <v>1686</v>
      </c>
      <c r="C669" s="18" t="s">
        <v>48</v>
      </c>
      <c r="D669" s="18" t="s">
        <v>1687</v>
      </c>
      <c r="E669" s="23" t="s">
        <v>50</v>
      </c>
      <c r="F669" s="24" t="s">
        <v>1688</v>
      </c>
      <c r="G669" s="25">
        <v>156418</v>
      </c>
      <c r="H669" s="26">
        <v>50000</v>
      </c>
      <c r="I669" s="18" t="s">
        <v>31</v>
      </c>
      <c r="J669" s="23" t="s">
        <v>115</v>
      </c>
      <c r="K669" s="24" t="s">
        <v>1689</v>
      </c>
      <c r="L669" s="23" t="s">
        <v>72</v>
      </c>
    </row>
    <row r="670" s="2" customFormat="1" ht="42.75" spans="1:12">
      <c r="A670" s="23" t="str">
        <f>IF(D670="","",COUNTA($D$21:D670)&amp;"")</f>
        <v>533</v>
      </c>
      <c r="B670" s="24" t="s">
        <v>1690</v>
      </c>
      <c r="C670" s="18" t="s">
        <v>48</v>
      </c>
      <c r="D670" s="18" t="s">
        <v>1687</v>
      </c>
      <c r="E670" s="23" t="s">
        <v>50</v>
      </c>
      <c r="F670" s="24" t="s">
        <v>1691</v>
      </c>
      <c r="G670" s="25">
        <v>129403</v>
      </c>
      <c r="H670" s="26">
        <v>1500</v>
      </c>
      <c r="I670" s="18" t="s">
        <v>31</v>
      </c>
      <c r="J670" s="23" t="s">
        <v>44</v>
      </c>
      <c r="K670" s="24" t="s">
        <v>1692</v>
      </c>
      <c r="L670" s="23"/>
    </row>
    <row r="671" s="2" customFormat="1" ht="28.5" spans="1:12">
      <c r="A671" s="23" t="str">
        <f>IF(D671="","",COUNTA($D$21:D671)&amp;"")</f>
        <v>534</v>
      </c>
      <c r="B671" s="24" t="s">
        <v>1693</v>
      </c>
      <c r="C671" s="18" t="s">
        <v>48</v>
      </c>
      <c r="D671" s="18" t="s">
        <v>49</v>
      </c>
      <c r="E671" s="23" t="s">
        <v>50</v>
      </c>
      <c r="F671" s="24" t="s">
        <v>1694</v>
      </c>
      <c r="G671" s="25">
        <v>23747</v>
      </c>
      <c r="H671" s="26">
        <v>1000</v>
      </c>
      <c r="I671" s="18" t="s">
        <v>31</v>
      </c>
      <c r="J671" s="23" t="s">
        <v>115</v>
      </c>
      <c r="K671" s="24" t="s">
        <v>1695</v>
      </c>
      <c r="L671" s="23" t="s">
        <v>72</v>
      </c>
    </row>
    <row r="672" s="4" customFormat="1" ht="14.25" spans="1:12">
      <c r="A672" s="23" t="str">
        <f>IF(D672="","",COUNTA($D$21:D672)&amp;"")</f>
        <v/>
      </c>
      <c r="B672" s="29" t="s">
        <v>19</v>
      </c>
      <c r="C672" s="15">
        <f>COUNTA(C673:C678)</f>
        <v>6</v>
      </c>
      <c r="D672" s="15"/>
      <c r="E672" s="30"/>
      <c r="F672" s="29"/>
      <c r="G672" s="32">
        <f>SUM(G673:G678)</f>
        <v>287600</v>
      </c>
      <c r="H672" s="32">
        <f>SUM(H673:H678)</f>
        <v>58040</v>
      </c>
      <c r="I672" s="15"/>
      <c r="J672" s="30"/>
      <c r="K672" s="29"/>
      <c r="L672" s="30"/>
    </row>
    <row r="673" s="2" customFormat="1" ht="42.75" spans="1:12">
      <c r="A673" s="23" t="str">
        <f>IF(D673="","",COUNTA($D$21:D673)&amp;"")</f>
        <v>535</v>
      </c>
      <c r="B673" s="24" t="s">
        <v>1696</v>
      </c>
      <c r="C673" s="18" t="s">
        <v>203</v>
      </c>
      <c r="D673" s="18" t="s">
        <v>1658</v>
      </c>
      <c r="E673" s="23" t="s">
        <v>209</v>
      </c>
      <c r="F673" s="24" t="s">
        <v>1697</v>
      </c>
      <c r="G673" s="25">
        <v>24347</v>
      </c>
      <c r="H673" s="26">
        <v>15000</v>
      </c>
      <c r="I673" s="18" t="s">
        <v>31</v>
      </c>
      <c r="J673" s="23" t="s">
        <v>144</v>
      </c>
      <c r="K673" s="24" t="s">
        <v>573</v>
      </c>
      <c r="L673" s="23" t="s">
        <v>72</v>
      </c>
    </row>
    <row r="674" s="2" customFormat="1" ht="28.5" spans="1:12">
      <c r="A674" s="23" t="str">
        <f>IF(D674="","",COUNTA($D$21:D674)&amp;"")</f>
        <v>536</v>
      </c>
      <c r="B674" s="24" t="s">
        <v>1698</v>
      </c>
      <c r="C674" s="18" t="s">
        <v>66</v>
      </c>
      <c r="D674" s="18" t="s">
        <v>1699</v>
      </c>
      <c r="E674" s="23" t="s">
        <v>228</v>
      </c>
      <c r="F674" s="24" t="s">
        <v>1700</v>
      </c>
      <c r="G674" s="25">
        <v>93000</v>
      </c>
      <c r="H674" s="26">
        <v>20000</v>
      </c>
      <c r="I674" s="18" t="s">
        <v>31</v>
      </c>
      <c r="J674" s="23" t="s">
        <v>144</v>
      </c>
      <c r="K674" s="24" t="s">
        <v>490</v>
      </c>
      <c r="L674" s="23"/>
    </row>
    <row r="675" s="2" customFormat="1" ht="28.5" spans="1:12">
      <c r="A675" s="23" t="str">
        <f>IF(D675="","",COUNTA($D$21:D675)&amp;"")</f>
        <v>537</v>
      </c>
      <c r="B675" s="24" t="s">
        <v>1701</v>
      </c>
      <c r="C675" s="18" t="s">
        <v>170</v>
      </c>
      <c r="D675" s="18" t="s">
        <v>1702</v>
      </c>
      <c r="E675" s="23" t="s">
        <v>205</v>
      </c>
      <c r="F675" s="24" t="s">
        <v>1703</v>
      </c>
      <c r="G675" s="25">
        <v>10240</v>
      </c>
      <c r="H675" s="26">
        <v>2240</v>
      </c>
      <c r="I675" s="18" t="s">
        <v>31</v>
      </c>
      <c r="J675" s="23" t="s">
        <v>131</v>
      </c>
      <c r="K675" s="24" t="s">
        <v>1704</v>
      </c>
      <c r="L675" s="23" t="s">
        <v>72</v>
      </c>
    </row>
    <row r="676" s="2" customFormat="1" ht="28.5" spans="1:12">
      <c r="A676" s="23" t="str">
        <f>IF(D676="","",COUNTA($D$21:D676)&amp;"")</f>
        <v>538</v>
      </c>
      <c r="B676" s="24" t="s">
        <v>1705</v>
      </c>
      <c r="C676" s="18" t="s">
        <v>632</v>
      </c>
      <c r="D676" s="18" t="s">
        <v>1706</v>
      </c>
      <c r="E676" s="23" t="s">
        <v>228</v>
      </c>
      <c r="F676" s="24" t="s">
        <v>1707</v>
      </c>
      <c r="G676" s="25">
        <v>10000</v>
      </c>
      <c r="H676" s="26">
        <v>800</v>
      </c>
      <c r="I676" s="18" t="s">
        <v>104</v>
      </c>
      <c r="J676" s="23" t="s">
        <v>36</v>
      </c>
      <c r="K676" s="24" t="s">
        <v>1704</v>
      </c>
      <c r="L676" s="23" t="s">
        <v>72</v>
      </c>
    </row>
    <row r="677" s="2" customFormat="1" ht="14.25" spans="1:12">
      <c r="A677" s="23" t="str">
        <f>IF(D677="","",COUNTA($D$21:D677)&amp;"")</f>
        <v>539</v>
      </c>
      <c r="B677" s="24" t="s">
        <v>1708</v>
      </c>
      <c r="C677" s="18" t="s">
        <v>238</v>
      </c>
      <c r="D677" s="18" t="s">
        <v>102</v>
      </c>
      <c r="E677" s="23" t="s">
        <v>55</v>
      </c>
      <c r="F677" s="24" t="s">
        <v>1709</v>
      </c>
      <c r="G677" s="25">
        <v>93626</v>
      </c>
      <c r="H677" s="26">
        <v>10000</v>
      </c>
      <c r="I677" s="18" t="s">
        <v>31</v>
      </c>
      <c r="J677" s="23" t="s">
        <v>131</v>
      </c>
      <c r="K677" s="24" t="s">
        <v>1710</v>
      </c>
      <c r="L677" s="23" t="s">
        <v>72</v>
      </c>
    </row>
    <row r="678" s="2" customFormat="1" ht="48" customHeight="1" spans="1:12">
      <c r="A678" s="23" t="str">
        <f>IF(D678="","",COUNTA($D$21:D678)&amp;"")</f>
        <v>540</v>
      </c>
      <c r="B678" s="24" t="s">
        <v>1711</v>
      </c>
      <c r="C678" s="18" t="s">
        <v>48</v>
      </c>
      <c r="D678" s="18" t="s">
        <v>49</v>
      </c>
      <c r="E678" s="23" t="s">
        <v>50</v>
      </c>
      <c r="F678" s="24" t="s">
        <v>1712</v>
      </c>
      <c r="G678" s="25">
        <v>56387</v>
      </c>
      <c r="H678" s="26">
        <v>10000</v>
      </c>
      <c r="I678" s="18" t="s">
        <v>31</v>
      </c>
      <c r="J678" s="23" t="s">
        <v>425</v>
      </c>
      <c r="K678" s="24" t="s">
        <v>1633</v>
      </c>
      <c r="L678" s="23" t="s">
        <v>72</v>
      </c>
    </row>
    <row r="679" s="4" customFormat="1" ht="14.25" spans="1:12">
      <c r="A679" s="23" t="str">
        <f>IF(D679="","",COUNTA($D$21:D679)&amp;"")</f>
        <v/>
      </c>
      <c r="B679" s="29" t="s">
        <v>1713</v>
      </c>
      <c r="C679" s="15">
        <f>C680+C684+C690</f>
        <v>14</v>
      </c>
      <c r="D679" s="15"/>
      <c r="E679" s="30"/>
      <c r="F679" s="29"/>
      <c r="G679" s="32">
        <f>G680+G684+G690</f>
        <v>499887</v>
      </c>
      <c r="H679" s="32">
        <f>H680+H684+H690</f>
        <v>90500</v>
      </c>
      <c r="I679" s="15"/>
      <c r="J679" s="30"/>
      <c r="K679" s="29"/>
      <c r="L679" s="30"/>
    </row>
    <row r="680" s="4" customFormat="1" ht="14.25" spans="1:12">
      <c r="A680" s="23" t="str">
        <f>IF(D680="","",COUNTA($D$21:D680)&amp;"")</f>
        <v/>
      </c>
      <c r="B680" s="29" t="s">
        <v>17</v>
      </c>
      <c r="C680" s="15">
        <f>COUNTA(C681:C683)</f>
        <v>3</v>
      </c>
      <c r="D680" s="15"/>
      <c r="E680" s="30"/>
      <c r="F680" s="29"/>
      <c r="G680" s="32">
        <f>SUM(G681:G683)</f>
        <v>130030</v>
      </c>
      <c r="H680" s="32">
        <f>SUM(H681:H683)</f>
        <v>15300</v>
      </c>
      <c r="I680" s="15"/>
      <c r="J680" s="30"/>
      <c r="K680" s="29"/>
      <c r="L680" s="30"/>
    </row>
    <row r="681" s="2" customFormat="1" ht="42.75" spans="1:12">
      <c r="A681" s="23" t="str">
        <f>IF(D681="","",COUNTA($D$21:D681)&amp;"")</f>
        <v>541</v>
      </c>
      <c r="B681" s="24" t="s">
        <v>1714</v>
      </c>
      <c r="C681" s="18" t="s">
        <v>1715</v>
      </c>
      <c r="D681" s="18" t="s">
        <v>1716</v>
      </c>
      <c r="E681" s="23" t="s">
        <v>450</v>
      </c>
      <c r="F681" s="24" t="s">
        <v>1717</v>
      </c>
      <c r="G681" s="25">
        <v>89665</v>
      </c>
      <c r="H681" s="26">
        <v>5000</v>
      </c>
      <c r="I681" s="18" t="s">
        <v>31</v>
      </c>
      <c r="J681" s="23" t="s">
        <v>693</v>
      </c>
      <c r="K681" s="24" t="s">
        <v>33</v>
      </c>
      <c r="L681" s="23" t="s">
        <v>72</v>
      </c>
    </row>
    <row r="682" s="2" customFormat="1" ht="28.5" spans="1:12">
      <c r="A682" s="23" t="str">
        <f>IF(D682="","",COUNTA($D$21:D682)&amp;"")</f>
        <v>542</v>
      </c>
      <c r="B682" s="24" t="s">
        <v>1718</v>
      </c>
      <c r="C682" s="18" t="s">
        <v>1719</v>
      </c>
      <c r="D682" s="18" t="s">
        <v>1720</v>
      </c>
      <c r="E682" s="23" t="s">
        <v>179</v>
      </c>
      <c r="F682" s="24" t="s">
        <v>1721</v>
      </c>
      <c r="G682" s="25">
        <v>7365</v>
      </c>
      <c r="H682" s="26">
        <v>300</v>
      </c>
      <c r="I682" s="18" t="s">
        <v>1722</v>
      </c>
      <c r="J682" s="23" t="s">
        <v>64</v>
      </c>
      <c r="K682" s="24" t="s">
        <v>33</v>
      </c>
      <c r="L682" s="23" t="s">
        <v>72</v>
      </c>
    </row>
    <row r="683" s="2" customFormat="1" ht="57" spans="1:12">
      <c r="A683" s="23" t="str">
        <f>IF(D683="","",COUNTA($D$21:D683)&amp;"")</f>
        <v>543</v>
      </c>
      <c r="B683" s="24" t="s">
        <v>1723</v>
      </c>
      <c r="C683" s="18" t="s">
        <v>1724</v>
      </c>
      <c r="D683" s="18" t="s">
        <v>41</v>
      </c>
      <c r="E683" s="23" t="s">
        <v>42</v>
      </c>
      <c r="F683" s="24" t="s">
        <v>1725</v>
      </c>
      <c r="G683" s="25">
        <v>33000</v>
      </c>
      <c r="H683" s="26">
        <v>10000</v>
      </c>
      <c r="I683" s="18" t="s">
        <v>31</v>
      </c>
      <c r="J683" s="23" t="s">
        <v>64</v>
      </c>
      <c r="K683" s="24" t="s">
        <v>33</v>
      </c>
      <c r="L683" s="23"/>
    </row>
    <row r="684" s="4" customFormat="1" ht="14.25" spans="1:12">
      <c r="A684" s="23" t="str">
        <f>IF(D684="","",COUNTA($D$21:D684)&amp;"")</f>
        <v/>
      </c>
      <c r="B684" s="29" t="s">
        <v>18</v>
      </c>
      <c r="C684" s="15">
        <f>COUNTA(C685:C689)</f>
        <v>5</v>
      </c>
      <c r="D684" s="15"/>
      <c r="E684" s="30"/>
      <c r="F684" s="29"/>
      <c r="G684" s="32">
        <f>SUM(G685:G689)</f>
        <v>201784</v>
      </c>
      <c r="H684" s="32">
        <f>SUM(H685:H689)</f>
        <v>51000</v>
      </c>
      <c r="I684" s="15"/>
      <c r="J684" s="30"/>
      <c r="K684" s="29"/>
      <c r="L684" s="30"/>
    </row>
    <row r="685" s="2" customFormat="1" ht="28.5" spans="1:12">
      <c r="A685" s="23" t="str">
        <f>IF(D685="","",COUNTA($D$21:D685)&amp;"")</f>
        <v>544</v>
      </c>
      <c r="B685" s="24" t="s">
        <v>1726</v>
      </c>
      <c r="C685" s="18" t="s">
        <v>1715</v>
      </c>
      <c r="D685" s="18" t="s">
        <v>1727</v>
      </c>
      <c r="E685" s="23" t="s">
        <v>209</v>
      </c>
      <c r="F685" s="24" t="s">
        <v>1728</v>
      </c>
      <c r="G685" s="25">
        <v>10812</v>
      </c>
      <c r="H685" s="26">
        <v>4000</v>
      </c>
      <c r="I685" s="18" t="s">
        <v>31</v>
      </c>
      <c r="J685" s="23" t="s">
        <v>558</v>
      </c>
      <c r="K685" s="24" t="s">
        <v>1729</v>
      </c>
      <c r="L685" s="23" t="s">
        <v>72</v>
      </c>
    </row>
    <row r="686" s="2" customFormat="1" ht="28.5" spans="1:12">
      <c r="A686" s="23" t="str">
        <f>IF(D686="","",COUNTA($D$21:D686)&amp;"")</f>
        <v>545</v>
      </c>
      <c r="B686" s="24" t="s">
        <v>1730</v>
      </c>
      <c r="C686" s="18" t="s">
        <v>1715</v>
      </c>
      <c r="D686" s="18" t="s">
        <v>290</v>
      </c>
      <c r="E686" s="23" t="s">
        <v>179</v>
      </c>
      <c r="F686" s="24" t="s">
        <v>1731</v>
      </c>
      <c r="G686" s="25">
        <v>5278</v>
      </c>
      <c r="H686" s="26">
        <v>1500</v>
      </c>
      <c r="I686" s="18" t="s">
        <v>31</v>
      </c>
      <c r="J686" s="23" t="s">
        <v>558</v>
      </c>
      <c r="K686" s="24" t="s">
        <v>1729</v>
      </c>
      <c r="L686" s="23" t="s">
        <v>72</v>
      </c>
    </row>
    <row r="687" s="2" customFormat="1" ht="28.5" spans="1:12">
      <c r="A687" s="23" t="str">
        <f>IF(D687="","",COUNTA($D$21:D687)&amp;"")</f>
        <v>546</v>
      </c>
      <c r="B687" s="24" t="s">
        <v>1732</v>
      </c>
      <c r="C687" s="18" t="s">
        <v>1715</v>
      </c>
      <c r="D687" s="18" t="s">
        <v>1733</v>
      </c>
      <c r="E687" s="23" t="s">
        <v>50</v>
      </c>
      <c r="F687" s="24" t="s">
        <v>1734</v>
      </c>
      <c r="G687" s="25">
        <v>24530</v>
      </c>
      <c r="H687" s="26">
        <v>500</v>
      </c>
      <c r="I687" s="18" t="s">
        <v>31</v>
      </c>
      <c r="J687" s="23" t="s">
        <v>70</v>
      </c>
      <c r="K687" s="24" t="s">
        <v>1735</v>
      </c>
      <c r="L687" s="23" t="s">
        <v>72</v>
      </c>
    </row>
    <row r="688" s="2" customFormat="1" ht="28.5" spans="1:12">
      <c r="A688" s="23" t="str">
        <f>IF(D688="","",COUNTA($D$21:D688)&amp;"")</f>
        <v>547</v>
      </c>
      <c r="B688" s="24" t="s">
        <v>1736</v>
      </c>
      <c r="C688" s="18" t="s">
        <v>1715</v>
      </c>
      <c r="D688" s="18" t="s">
        <v>1737</v>
      </c>
      <c r="E688" s="23" t="s">
        <v>159</v>
      </c>
      <c r="F688" s="24" t="s">
        <v>1738</v>
      </c>
      <c r="G688" s="25">
        <v>110164</v>
      </c>
      <c r="H688" s="26">
        <v>30000</v>
      </c>
      <c r="I688" s="18" t="s">
        <v>31</v>
      </c>
      <c r="J688" s="23" t="s">
        <v>70</v>
      </c>
      <c r="K688" s="24" t="s">
        <v>1739</v>
      </c>
      <c r="L688" s="23" t="s">
        <v>72</v>
      </c>
    </row>
    <row r="689" s="2" customFormat="1" ht="42.75" spans="1:12">
      <c r="A689" s="23" t="str">
        <f>IF(D689="","",COUNTA($D$21:D689)&amp;"")</f>
        <v>548</v>
      </c>
      <c r="B689" s="24" t="s">
        <v>1740</v>
      </c>
      <c r="C689" s="18" t="s">
        <v>1715</v>
      </c>
      <c r="D689" s="18" t="s">
        <v>1737</v>
      </c>
      <c r="E689" s="23" t="s">
        <v>159</v>
      </c>
      <c r="F689" s="24" t="s">
        <v>1741</v>
      </c>
      <c r="G689" s="25">
        <v>51000</v>
      </c>
      <c r="H689" s="26">
        <v>15000</v>
      </c>
      <c r="I689" s="18" t="s">
        <v>31</v>
      </c>
      <c r="J689" s="23" t="s">
        <v>70</v>
      </c>
      <c r="K689" s="24" t="s">
        <v>1742</v>
      </c>
      <c r="L689" s="23" t="s">
        <v>72</v>
      </c>
    </row>
    <row r="690" s="4" customFormat="1" ht="14.25" spans="1:12">
      <c r="A690" s="23" t="str">
        <f>IF(D690="","",COUNTA($D$21:D690)&amp;"")</f>
        <v/>
      </c>
      <c r="B690" s="29" t="s">
        <v>19</v>
      </c>
      <c r="C690" s="15">
        <f>COUNTA(C691:C696)</f>
        <v>6</v>
      </c>
      <c r="D690" s="15"/>
      <c r="E690" s="30"/>
      <c r="F690" s="29"/>
      <c r="G690" s="32">
        <f>SUM(G691:G696)</f>
        <v>168073</v>
      </c>
      <c r="H690" s="32">
        <f>SUM(H691:H696)</f>
        <v>24200</v>
      </c>
      <c r="I690" s="15"/>
      <c r="J690" s="30"/>
      <c r="K690" s="29"/>
      <c r="L690" s="30"/>
    </row>
    <row r="691" s="2" customFormat="1" ht="28.5" spans="1:12">
      <c r="A691" s="23" t="str">
        <f>IF(D691="","",COUNTA($D$21:D691)&amp;"")</f>
        <v>549</v>
      </c>
      <c r="B691" s="24" t="s">
        <v>1743</v>
      </c>
      <c r="C691" s="18" t="s">
        <v>1744</v>
      </c>
      <c r="D691" s="18" t="s">
        <v>1745</v>
      </c>
      <c r="E691" s="23" t="s">
        <v>205</v>
      </c>
      <c r="F691" s="24" t="s">
        <v>1746</v>
      </c>
      <c r="G691" s="25">
        <v>7670</v>
      </c>
      <c r="H691" s="26">
        <v>800</v>
      </c>
      <c r="I691" s="18" t="s">
        <v>104</v>
      </c>
      <c r="J691" s="23" t="s">
        <v>131</v>
      </c>
      <c r="K691" s="24" t="s">
        <v>145</v>
      </c>
      <c r="L691" s="23" t="s">
        <v>72</v>
      </c>
    </row>
    <row r="692" s="2" customFormat="1" ht="28.5" spans="1:12">
      <c r="A692" s="23" t="str">
        <f>IF(D692="","",COUNTA($D$21:D692)&amp;"")</f>
        <v>550</v>
      </c>
      <c r="B692" s="24" t="s">
        <v>1747</v>
      </c>
      <c r="C692" s="18" t="s">
        <v>1744</v>
      </c>
      <c r="D692" s="18" t="s">
        <v>1748</v>
      </c>
      <c r="E692" s="23" t="s">
        <v>55</v>
      </c>
      <c r="F692" s="24" t="s">
        <v>1749</v>
      </c>
      <c r="G692" s="25">
        <v>8357</v>
      </c>
      <c r="H692" s="26">
        <v>600</v>
      </c>
      <c r="I692" s="18" t="s">
        <v>104</v>
      </c>
      <c r="J692" s="23" t="s">
        <v>131</v>
      </c>
      <c r="K692" s="24" t="s">
        <v>145</v>
      </c>
      <c r="L692" s="23" t="s">
        <v>72</v>
      </c>
    </row>
    <row r="693" s="2" customFormat="1" ht="28.5" spans="1:12">
      <c r="A693" s="23" t="str">
        <f>IF(D693="","",COUNTA($D$21:D693)&amp;"")</f>
        <v>551</v>
      </c>
      <c r="B693" s="24" t="s">
        <v>1750</v>
      </c>
      <c r="C693" s="18" t="s">
        <v>1715</v>
      </c>
      <c r="D693" s="18" t="s">
        <v>290</v>
      </c>
      <c r="E693" s="23" t="s">
        <v>179</v>
      </c>
      <c r="F693" s="24" t="s">
        <v>1751</v>
      </c>
      <c r="G693" s="25">
        <v>96768</v>
      </c>
      <c r="H693" s="26">
        <v>1000</v>
      </c>
      <c r="I693" s="18" t="s">
        <v>31</v>
      </c>
      <c r="J693" s="23" t="s">
        <v>1752</v>
      </c>
      <c r="K693" s="24" t="s">
        <v>145</v>
      </c>
      <c r="L693" s="23" t="s">
        <v>72</v>
      </c>
    </row>
    <row r="694" s="2" customFormat="1" ht="28.5" spans="1:12">
      <c r="A694" s="23" t="str">
        <f>IF(D694="","",COUNTA($D$21:D694)&amp;"")</f>
        <v>552</v>
      </c>
      <c r="B694" s="24" t="s">
        <v>1753</v>
      </c>
      <c r="C694" s="18" t="s">
        <v>1715</v>
      </c>
      <c r="D694" s="18" t="s">
        <v>1737</v>
      </c>
      <c r="E694" s="23" t="s">
        <v>159</v>
      </c>
      <c r="F694" s="24" t="s">
        <v>1754</v>
      </c>
      <c r="G694" s="25">
        <v>13847</v>
      </c>
      <c r="H694" s="26">
        <v>8000</v>
      </c>
      <c r="I694" s="18" t="s">
        <v>31</v>
      </c>
      <c r="J694" s="23" t="s">
        <v>144</v>
      </c>
      <c r="K694" s="24" t="s">
        <v>145</v>
      </c>
      <c r="L694" s="23" t="s">
        <v>72</v>
      </c>
    </row>
    <row r="695" s="2" customFormat="1" ht="28.5" spans="1:12">
      <c r="A695" s="23" t="str">
        <f>IF(D695="","",COUNTA($D$21:D695)&amp;"")</f>
        <v>553</v>
      </c>
      <c r="B695" s="24" t="s">
        <v>1755</v>
      </c>
      <c r="C695" s="18" t="s">
        <v>1715</v>
      </c>
      <c r="D695" s="18" t="s">
        <v>1737</v>
      </c>
      <c r="E695" s="23" t="s">
        <v>159</v>
      </c>
      <c r="F695" s="24" t="s">
        <v>1756</v>
      </c>
      <c r="G695" s="25">
        <v>30911</v>
      </c>
      <c r="H695" s="26">
        <v>12000</v>
      </c>
      <c r="I695" s="18" t="s">
        <v>31</v>
      </c>
      <c r="J695" s="23" t="s">
        <v>131</v>
      </c>
      <c r="K695" s="24" t="s">
        <v>145</v>
      </c>
      <c r="L695" s="23" t="s">
        <v>72</v>
      </c>
    </row>
    <row r="696" s="2" customFormat="1" ht="44.25" spans="1:12">
      <c r="A696" s="23" t="str">
        <f>IF(D696="","",COUNTA($D$21:D696)&amp;"")</f>
        <v>554</v>
      </c>
      <c r="B696" s="24" t="s">
        <v>1757</v>
      </c>
      <c r="C696" s="18" t="s">
        <v>1758</v>
      </c>
      <c r="D696" s="18" t="s">
        <v>587</v>
      </c>
      <c r="E696" s="23" t="s">
        <v>80</v>
      </c>
      <c r="F696" s="33" t="s">
        <v>1759</v>
      </c>
      <c r="G696" s="25">
        <v>10520</v>
      </c>
      <c r="H696" s="26">
        <v>1800</v>
      </c>
      <c r="I696" s="18" t="s">
        <v>57</v>
      </c>
      <c r="J696" s="23" t="s">
        <v>131</v>
      </c>
      <c r="K696" s="24" t="s">
        <v>145</v>
      </c>
      <c r="L696" s="23"/>
    </row>
    <row r="697" s="3" customFormat="1" spans="2:12">
      <c r="B697" s="6"/>
      <c r="C697" s="7"/>
      <c r="D697" s="7"/>
      <c r="E697" s="5"/>
      <c r="F697" s="6"/>
      <c r="G697" s="8"/>
      <c r="H697" s="8"/>
      <c r="I697" s="7"/>
      <c r="J697" s="5"/>
      <c r="K697" s="6"/>
      <c r="L697" s="5"/>
    </row>
  </sheetData>
  <autoFilter ref="A4:L696">
    <extLst/>
  </autoFilter>
  <mergeCells count="3">
    <mergeCell ref="A2:L2"/>
    <mergeCell ref="G3:H3"/>
    <mergeCell ref="I3:L3"/>
  </mergeCells>
  <printOptions horizontalCentered="1"/>
  <pageMargins left="0.432638888888889" right="0.354166666666667" top="0.511805555555556" bottom="0.472222222222222" header="0.354166666666667" footer="0.196527777777778"/>
  <pageSetup paperSize="9" scale="6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实施项目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2019-11-05T01:42:00Z</dcterms:created>
  <dcterms:modified xsi:type="dcterms:W3CDTF">2020-01-10T01:39:04Z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KSOReadingLayout">
    <vt:bool>true</vt:bool>
  </property>
</Properties>
</file>